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icelist" sheetId="1" r:id="rId4"/>
  </sheets>
  <definedNames/>
  <calcPr/>
  <extLst>
    <ext uri="GoogleSheetsCustomDataVersion2">
      <go:sheetsCustomData xmlns:go="http://customooxmlschemas.google.com/" r:id="rId5" roundtripDataChecksum="dalL2OPM34voXBlrua1AKG39nnBnjQpGt9IdbG3Fiog="/>
    </ext>
  </extLst>
</workbook>
</file>

<file path=xl/sharedStrings.xml><?xml version="1.0" encoding="utf-8"?>
<sst xmlns="http://schemas.openxmlformats.org/spreadsheetml/2006/main" count="189" uniqueCount="130">
  <si>
    <t>Euro cost</t>
  </si>
  <si>
    <t>Axopar 28 Cabin</t>
  </si>
  <si>
    <t>Quote:</t>
  </si>
  <si>
    <t>AX28AC#230757</t>
  </si>
  <si>
    <t>Date:</t>
  </si>
  <si>
    <t>Available now - currently in NZ</t>
  </si>
  <si>
    <t>Name:</t>
  </si>
  <si>
    <t>Stock</t>
  </si>
  <si>
    <t>Base Boat</t>
  </si>
  <si>
    <t>Factory Options</t>
  </si>
  <si>
    <t>Local Options</t>
  </si>
  <si>
    <t>Purchase Price:</t>
  </si>
  <si>
    <t>(incl gst)</t>
  </si>
  <si>
    <t>Upholstery:</t>
  </si>
  <si>
    <t>Standard (Petrol):</t>
  </si>
  <si>
    <t>Yes</t>
  </si>
  <si>
    <t>Teal</t>
  </si>
  <si>
    <t>Sandstone</t>
  </si>
  <si>
    <t xml:space="preserve"> </t>
  </si>
  <si>
    <t>Cobre</t>
  </si>
  <si>
    <t>Niroxx Marina</t>
  </si>
  <si>
    <t>Transportation to SYDNEY, MELBOURNE, BRISBANE AND PERTH</t>
  </si>
  <si>
    <t>Standard</t>
  </si>
  <si>
    <t>Insurance covered from factory to time of handover</t>
  </si>
  <si>
    <t>Base Pricing</t>
  </si>
  <si>
    <t>Axopar 28 Cabin with Mercury 250hp V8 engine - Black</t>
  </si>
  <si>
    <t>plus engine</t>
  </si>
  <si>
    <t>Axopar 28 Cabin with Mercury 300hp V8 engine - Black</t>
  </si>
  <si>
    <t>Axopar 28 Cabin with Mercury 350hp V8 engine - Black</t>
  </si>
  <si>
    <t>Axopar 28 Cabin with Twin Mercury 200hp V6 engines - Black</t>
  </si>
  <si>
    <t>Upgrade to White Cold Fusion engine</t>
  </si>
  <si>
    <t>Upgrade to White Cold Fusion twin engines</t>
  </si>
  <si>
    <t>Australian Standard Inclusions</t>
  </si>
  <si>
    <t>y</t>
  </si>
  <si>
    <t>PREMIUM PACKAGE, SILVERTEX INCLUDING:</t>
  </si>
  <si>
    <t>Table on Foredeck, Foredeck Seat cushions incl. back rest, Sundeck cushions on Foredeck</t>
  </si>
  <si>
    <t>√</t>
  </si>
  <si>
    <t xml:space="preserve">Harbour cover for Foredeck RED, Mooring package incl 4 fenders, 4 fender covers, 4 fender ropes, </t>
  </si>
  <si>
    <t>4 mooring ropes 14mm/10m, 5kg anchor and 30m anchor rope</t>
  </si>
  <si>
    <t>TOILET PACKAGE MANUAL FLUSH INCLUDING:</t>
  </si>
  <si>
    <t>Manual flush, 40L septic, macerator, sea &amp; deck connection</t>
  </si>
  <si>
    <t xml:space="preserve">Fresh water system plus 45L water tank </t>
  </si>
  <si>
    <t>Side rails</t>
  </si>
  <si>
    <t>UPGRADE TOILET PACKAGE TO ELECTRIC FLUSH</t>
  </si>
  <si>
    <t>Freshwater Flush</t>
  </si>
  <si>
    <t>40L septic tank, macerator</t>
  </si>
  <si>
    <t>Overboard Discharge and Dockside Pump out</t>
  </si>
  <si>
    <t>WETBAR PACKAGE (ONLY WITH FRESHWATER OPTION)</t>
  </si>
  <si>
    <t>Refrigerator</t>
  </si>
  <si>
    <t>Freshwater</t>
  </si>
  <si>
    <t>Sink &amp; Faucet</t>
  </si>
  <si>
    <t>Storage</t>
  </si>
  <si>
    <t>Garbage Bin</t>
  </si>
  <si>
    <t>Harbour Cover</t>
  </si>
  <si>
    <t>BRABUS LINE</t>
  </si>
  <si>
    <t>Black rubber bumper trim</t>
  </si>
  <si>
    <t>Black surface cleats</t>
  </si>
  <si>
    <t>Black painted stainless steel parts</t>
  </si>
  <si>
    <t>Deck pullpit, light mast, exterior grab rails, TT/ST Targa and support bars in black</t>
  </si>
  <si>
    <t>Optional - Side rails, targa arches, roof rails, fishing rod holders also in black</t>
  </si>
  <si>
    <t>BRABUS line badges on hull and side of console</t>
  </si>
  <si>
    <t>BRABUS logo on new co-pilot handrail in helm</t>
  </si>
  <si>
    <t>New more exclusive seat design, incl new GRP design</t>
  </si>
  <si>
    <t>Alcantara Isotta ARES steering wheel with "double B" logo</t>
  </si>
  <si>
    <t>Co-Pilot handrail in stainless steel and suede, with BRABUS logo type</t>
  </si>
  <si>
    <t>Lighting package (LED deck lights, Comfort Lighting in Saloon, Illuminated 28 Logotype)</t>
  </si>
  <si>
    <t>LIGHTING PACKAGE</t>
  </si>
  <si>
    <t>LED deck lights, Comfort Lighting in Saloon, Illuminated 28 Logotype</t>
  </si>
  <si>
    <t>AFT DECK OPTIONS</t>
  </si>
  <si>
    <t>Daycruiser AFT Cabin (Not available with Wetbar and Aft deck bench)</t>
  </si>
  <si>
    <t>Sundeck cushions for aft deck</t>
  </si>
  <si>
    <t>Harbour cover for Aft deck, CELESTIAL</t>
  </si>
  <si>
    <t>Aft Deck Bench with Stowage</t>
  </si>
  <si>
    <t>Aft Deck Bench Cushion Silvertex</t>
  </si>
  <si>
    <t>FACTORY OPTIONS</t>
  </si>
  <si>
    <t>Additional Bathing Ladder with High handles, BB Side</t>
  </si>
  <si>
    <t>Aft Deck Gates (Only with Waterski frame)</t>
  </si>
  <si>
    <t>2 x Aft Deck Folding seats and table</t>
  </si>
  <si>
    <t>2 x Aft Deck Folding seats and table - BRABUS Line</t>
  </si>
  <si>
    <t>Primer and antifoul</t>
  </si>
  <si>
    <t>BRABUS Line Colour Upgrade, Blue</t>
  </si>
  <si>
    <t>BRABUS Line Colour Upgrade, Grey</t>
  </si>
  <si>
    <t xml:space="preserve">Bow thruster side-power SE40 </t>
  </si>
  <si>
    <t>Cooler in Aft Port storage</t>
  </si>
  <si>
    <t>Electrical Roof System Webasto</t>
  </si>
  <si>
    <t>Electric grill 220V (only with Wetbar and shore power 220V)</t>
  </si>
  <si>
    <t xml:space="preserve">Extended wood floor in cabin, walnut </t>
  </si>
  <si>
    <t>Fender Box Cushions</t>
  </si>
  <si>
    <t>Heater Webasto AT3900</t>
  </si>
  <si>
    <t>Search Light</t>
  </si>
  <si>
    <t>Trim tabs with joystick steering</t>
  </si>
  <si>
    <t xml:space="preserve">Shower on Aft Deck </t>
  </si>
  <si>
    <t>Top Loading Refrigerator, Dometic CM42L</t>
  </si>
  <si>
    <t xml:space="preserve">Table in Cabin, teak </t>
  </si>
  <si>
    <t>Roof Racks</t>
  </si>
  <si>
    <t>Roof Racks, BRABUS Line, Black</t>
  </si>
  <si>
    <t>Fishing rod holders on roof (2 extra rod holders)</t>
  </si>
  <si>
    <t>Fishing rod holders on roof, (2 extra rod holders) BRABUS Line, Black</t>
  </si>
  <si>
    <r>
      <rPr>
        <rFont val="Calibri"/>
        <color rgb="FF333333"/>
        <sz val="8.0"/>
      </rPr>
      <t xml:space="preserve">Seats, Silvertex - option for different colour </t>
    </r>
    <r>
      <rPr>
        <rFont val="Calibri"/>
        <b/>
        <color rgb="FF333333"/>
        <sz val="8.0"/>
      </rPr>
      <t>(Std is Petrol)</t>
    </r>
  </si>
  <si>
    <t>Protective Window Covers, Charcoal Grey</t>
  </si>
  <si>
    <t>Shorepower, 230V with 20AH charger</t>
  </si>
  <si>
    <t xml:space="preserve">Sunshade with S/S supports on foredeck, for stationary use </t>
  </si>
  <si>
    <t xml:space="preserve">Sunshade with S/S supports on aftdeck, for stationary use </t>
  </si>
  <si>
    <t>Underwater Lights</t>
  </si>
  <si>
    <t>Fixed Windlass in Bow, Quick Blader w/remote + 30m chain</t>
  </si>
  <si>
    <t xml:space="preserve">Water Ski Pole (not available with folding seats) </t>
  </si>
  <si>
    <t>Water Ski Pole (not available with folding seats) BRABUS Line, Black</t>
  </si>
  <si>
    <t>ELECTRONICS</t>
  </si>
  <si>
    <t>Chart plotter SIMRAD NSS 12 EVO3S</t>
  </si>
  <si>
    <t>Glass Information Display twin 12"</t>
  </si>
  <si>
    <t>Echo Sounder, Thru Hull</t>
  </si>
  <si>
    <t>Simrad VHF</t>
  </si>
  <si>
    <t>Simrad Radar Halo20+</t>
  </si>
  <si>
    <t>AUDIO OPTIONS</t>
  </si>
  <si>
    <t>Fusion entertainment system, incl 2 x speakers in cockpit</t>
  </si>
  <si>
    <t>Control unit for fusion system, helm</t>
  </si>
  <si>
    <t>Audio upgrade 1: 4 x speakers and 2ch amplifier</t>
  </si>
  <si>
    <t>Audio upgrade 2: 1 x subwoofer and upgrade to 4ch AMP (Only with Audio upgrade 1)</t>
  </si>
  <si>
    <t>LOCALLY FITTED OPTIONS</t>
  </si>
  <si>
    <t>Galvanised Trailer (not including registration)</t>
  </si>
  <si>
    <t>POA</t>
  </si>
  <si>
    <t>Aluminium Trailer (not including registration)</t>
  </si>
  <si>
    <t>Delivery to Victoria and South Australia</t>
  </si>
  <si>
    <t>MISCELLANEOUS</t>
  </si>
  <si>
    <t>Loading on truck</t>
  </si>
  <si>
    <t>standard</t>
  </si>
  <si>
    <t>Shrink wrap</t>
  </si>
  <si>
    <t>Cradle for sea transport</t>
  </si>
  <si>
    <t>Launching into water</t>
  </si>
  <si>
    <t>Prices in Australian dollars and Include GST. Prices valid 1st July 2023 and may vary with exchange rates. $5,000 holds hull production slot / delivery time for 7 days. Balance of 25% due on signing contract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</si>
</sst>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[$$-C09]#,##0"/>
    <numFmt numFmtId="165" formatCode="&quot;$&quot;#,##0"/>
    <numFmt numFmtId="166" formatCode="&quot;$&quot;#,##0;[Red]\-&quot;$&quot;#,##0"/>
  </numFmts>
  <fonts count="37">
    <font>
      <sz val="10.0"/>
      <color rgb="FF000000"/>
      <name val="Verdana"/>
      <scheme val="minor"/>
    </font>
    <font>
      <b/>
      <sz val="8.0"/>
      <color rgb="FF003366"/>
      <name val="Verdana"/>
    </font>
    <font>
      <b/>
      <sz val="7.0"/>
      <color rgb="FF003366"/>
      <name val="Verdana"/>
    </font>
    <font>
      <b/>
      <sz val="9.0"/>
      <color theme="1"/>
      <name val="Verdana"/>
    </font>
    <font>
      <sz val="7.0"/>
      <color theme="1"/>
      <name val="Verdana"/>
    </font>
    <font>
      <sz val="8.0"/>
      <color rgb="FFDD0806"/>
      <name val="Calibri"/>
    </font>
    <font>
      <sz val="7.0"/>
      <color rgb="FFFF0000"/>
      <name val="Verdana"/>
    </font>
    <font>
      <sz val="7.0"/>
      <color rgb="FFDD0806"/>
      <name val="Verdana"/>
    </font>
    <font>
      <sz val="8.0"/>
      <color theme="1"/>
      <name val="Calibri"/>
    </font>
    <font>
      <sz val="10.0"/>
      <color rgb="FF000090"/>
      <name val="Calibri"/>
    </font>
    <font>
      <sz val="7.0"/>
      <color rgb="FFDD0806"/>
      <name val="Calibri"/>
    </font>
    <font>
      <sz val="7.0"/>
      <color theme="1"/>
      <name val="Calibri"/>
    </font>
    <font>
      <sz val="7.0"/>
      <color rgb="FFFF0000"/>
      <name val="Calibri"/>
    </font>
    <font>
      <b/>
      <sz val="16.0"/>
      <color theme="1"/>
      <name val="Calibri"/>
    </font>
    <font>
      <b/>
      <sz val="10.0"/>
      <color theme="1"/>
      <name val="Calibri"/>
    </font>
    <font>
      <sz val="10.0"/>
      <color theme="1"/>
      <name val="Verdana"/>
    </font>
    <font>
      <sz val="10.0"/>
      <color rgb="FFDD0806"/>
      <name val="Calibri"/>
    </font>
    <font>
      <sz val="10.0"/>
      <color theme="1"/>
      <name val="Calibri"/>
    </font>
    <font>
      <sz val="8.0"/>
      <color theme="1"/>
      <name val="Verdana"/>
    </font>
    <font/>
    <font>
      <sz val="8.0"/>
      <color rgb="FF333333"/>
      <name val="Calibri"/>
    </font>
    <font>
      <b/>
      <sz val="11.0"/>
      <color theme="1"/>
      <name val="Calibri"/>
    </font>
    <font>
      <b/>
      <sz val="9.0"/>
      <color theme="1"/>
      <name val="Calibri"/>
    </font>
    <font>
      <b/>
      <sz val="7.0"/>
      <color theme="1"/>
      <name val="Calibri"/>
    </font>
    <font>
      <b/>
      <sz val="8.0"/>
      <color rgb="FF333333"/>
      <name val="Calibri"/>
    </font>
    <font>
      <b/>
      <sz val="10.0"/>
      <color theme="0"/>
      <name val="Calibri"/>
    </font>
    <font>
      <b/>
      <sz val="8.0"/>
      <color rgb="FF333333"/>
      <name val="Verdana"/>
    </font>
    <font>
      <sz val="7.0"/>
      <color theme="0"/>
      <name val="Calibri"/>
    </font>
    <font>
      <b/>
      <sz val="8.0"/>
      <color theme="1"/>
      <name val="Calibri"/>
    </font>
    <font>
      <sz val="8.0"/>
      <color rgb="FFFF0000"/>
      <name val="Calibri"/>
    </font>
    <font>
      <sz val="8.0"/>
      <color rgb="FF333399"/>
      <name val="Calibri"/>
    </font>
    <font>
      <sz val="10.0"/>
      <color rgb="FFFF6600"/>
      <name val="Calibri"/>
    </font>
    <font>
      <b/>
      <sz val="9.0"/>
      <color rgb="FFFFFFFF"/>
      <name val="Calibri"/>
    </font>
    <font>
      <sz val="8.0"/>
      <color rgb="FFFFFFFF"/>
      <name val="Calibri"/>
    </font>
    <font>
      <b/>
      <sz val="8.0"/>
      <color rgb="FFFFFFFF"/>
      <name val="Calibri"/>
    </font>
    <font>
      <sz val="10.0"/>
      <color rgb="FF000000"/>
      <name val="Verdana"/>
    </font>
    <font>
      <sz val="10.0"/>
      <color rgb="FFFF0000"/>
      <name val="Verdana"/>
    </font>
  </fonts>
  <fills count="6">
    <fill>
      <patternFill patternType="none"/>
    </fill>
    <fill>
      <patternFill patternType="lightGray"/>
    </fill>
    <fill>
      <patternFill patternType="solid">
        <fgColor rgb="FFFF6600"/>
        <bgColor rgb="FFFF6600"/>
      </patternFill>
    </fill>
    <fill>
      <patternFill patternType="solid">
        <fgColor rgb="FFFFFFFF"/>
        <bgColor rgb="FFFFFFFF"/>
      </patternFill>
    </fill>
    <fill>
      <patternFill patternType="solid">
        <fgColor rgb="FF0C0C0C"/>
        <bgColor rgb="FF0C0C0C"/>
      </patternFill>
    </fill>
    <fill>
      <patternFill patternType="solid">
        <fgColor theme="1"/>
        <bgColor theme="1"/>
      </patternFill>
    </fill>
  </fills>
  <borders count="18">
    <border/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 style="thin">
        <color rgb="FFFFFFFF"/>
      </top>
      <bottom/>
    </border>
    <border>
      <top style="thin">
        <color rgb="FFFFFFFF"/>
      </top>
      <bottom/>
    </border>
    <border>
      <right/>
      <top style="thin">
        <color rgb="FFFFFFFF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1" vertical="center" wrapText="0"/>
    </xf>
    <xf borderId="0" fillId="0" fontId="2" numFmtId="0" xfId="0" applyAlignment="1" applyFont="1">
      <alignment horizontal="left" shrinkToFit="0" vertical="center" wrapText="1"/>
    </xf>
    <xf borderId="0" fillId="0" fontId="3" numFmtId="0" xfId="0" applyAlignment="1" applyFont="1">
      <alignment horizontal="center" vertical="center"/>
    </xf>
    <xf borderId="0" fillId="0" fontId="4" numFmtId="0" xfId="0" applyAlignment="1" applyFont="1">
      <alignment horizontal="left" vertical="center"/>
    </xf>
    <xf borderId="0" fillId="0" fontId="4" numFmtId="1" xfId="0" applyAlignment="1" applyFont="1" applyNumberFormat="1">
      <alignment horizontal="left" vertical="center"/>
    </xf>
    <xf borderId="0" fillId="0" fontId="5" numFmtId="0" xfId="0" applyAlignment="1" applyFont="1">
      <alignment vertical="center"/>
    </xf>
    <xf borderId="0" fillId="0" fontId="5" numFmtId="0" xfId="0" applyAlignment="1" applyFont="1">
      <alignment horizontal="right" vertical="center"/>
    </xf>
    <xf borderId="0" fillId="0" fontId="6" numFmtId="0" xfId="0" applyAlignment="1" applyFont="1">
      <alignment horizontal="right" vertical="center"/>
    </xf>
    <xf borderId="0" fillId="0" fontId="4" numFmtId="0" xfId="0" applyAlignment="1" applyFont="1">
      <alignment horizontal="left" shrinkToFit="1" vertical="center" wrapText="0"/>
    </xf>
    <xf borderId="0" fillId="0" fontId="4" numFmtId="0" xfId="0" applyAlignment="1" applyFont="1">
      <alignment horizontal="left" shrinkToFit="0" vertical="center" wrapText="1"/>
    </xf>
    <xf borderId="0" fillId="0" fontId="7" numFmtId="0" xfId="0" applyAlignment="1" applyFont="1">
      <alignment vertical="center"/>
    </xf>
    <xf borderId="0" fillId="0" fontId="8" numFmtId="0" xfId="0" applyAlignment="1" applyFont="1">
      <alignment horizontal="center"/>
    </xf>
    <xf borderId="0" fillId="0" fontId="9" numFmtId="0" xfId="0" applyAlignment="1" applyFont="1">
      <alignment horizontal="center"/>
    </xf>
    <xf borderId="0" fillId="0" fontId="10" numFmtId="0" xfId="0" applyAlignment="1" applyFont="1">
      <alignment vertical="center"/>
    </xf>
    <xf borderId="0" fillId="0" fontId="11" numFmtId="0" xfId="0" applyAlignment="1" applyFont="1">
      <alignment horizontal="left" vertical="center"/>
    </xf>
    <xf borderId="0" fillId="0" fontId="12" numFmtId="0" xfId="0" applyAlignment="1" applyFont="1">
      <alignment horizontal="right" vertical="center"/>
    </xf>
    <xf borderId="0" fillId="0" fontId="11" numFmtId="1" xfId="0" applyAlignment="1" applyFont="1" applyNumberFormat="1">
      <alignment horizontal="left" vertical="center"/>
    </xf>
    <xf borderId="0" fillId="0" fontId="13" numFmtId="0" xfId="0" applyFont="1"/>
    <xf borderId="0" fillId="0" fontId="14" numFmtId="0" xfId="0" applyFont="1"/>
    <xf borderId="0" fillId="0" fontId="11" numFmtId="1" xfId="0" applyAlignment="1" applyFont="1" applyNumberFormat="1">
      <alignment horizontal="center" shrinkToFit="0" vertical="center" wrapText="1"/>
    </xf>
    <xf borderId="0" fillId="0" fontId="15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6" numFmtId="0" xfId="0" applyAlignment="1" applyFont="1">
      <alignment vertical="center"/>
    </xf>
    <xf borderId="0" fillId="0" fontId="17" numFmtId="0" xfId="0" applyAlignment="1" applyFont="1">
      <alignment horizontal="left" vertical="center"/>
    </xf>
    <xf borderId="0" fillId="0" fontId="11" numFmtId="0" xfId="0" applyAlignment="1" applyFont="1">
      <alignment horizontal="left"/>
    </xf>
    <xf borderId="0" fillId="0" fontId="11" numFmtId="0" xfId="0" applyAlignment="1" applyFont="1">
      <alignment horizontal="right" vertical="center"/>
    </xf>
    <xf borderId="0" fillId="0" fontId="11" numFmtId="1" xfId="0" applyAlignment="1" applyFont="1" applyNumberFormat="1">
      <alignment horizontal="right" vertical="center"/>
    </xf>
    <xf borderId="0" fillId="0" fontId="10" numFmtId="0" xfId="0" applyAlignment="1" applyFont="1">
      <alignment horizontal="left" vertical="center"/>
    </xf>
    <xf borderId="0" fillId="0" fontId="11" numFmtId="0" xfId="0" applyAlignment="1" applyFont="1">
      <alignment vertical="center"/>
    </xf>
    <xf borderId="1" fillId="2" fontId="18" numFmtId="0" xfId="0" applyAlignment="1" applyBorder="1" applyFill="1" applyFont="1">
      <alignment horizontal="left" vertical="center"/>
    </xf>
    <xf borderId="0" fillId="0" fontId="5" numFmtId="0" xfId="0" applyAlignment="1" applyFont="1">
      <alignment shrinkToFit="0" vertical="center" wrapText="1"/>
    </xf>
    <xf borderId="2" fillId="3" fontId="14" numFmtId="0" xfId="0" applyAlignment="1" applyBorder="1" applyFill="1" applyFont="1">
      <alignment horizontal="left" vertical="center"/>
    </xf>
    <xf borderId="3" fillId="0" fontId="17" numFmtId="0" xfId="0" applyAlignment="1" applyBorder="1" applyFont="1">
      <alignment horizontal="left" vertical="center"/>
    </xf>
    <xf borderId="4" fillId="0" fontId="19" numFmtId="0" xfId="0" applyBorder="1" applyFont="1"/>
    <xf borderId="5" fillId="0" fontId="19" numFmtId="0" xfId="0" applyBorder="1" applyFont="1"/>
    <xf borderId="3" fillId="0" fontId="17" numFmtId="14" xfId="0" applyAlignment="1" applyBorder="1" applyFont="1" applyNumberFormat="1">
      <alignment horizontal="left" vertical="center"/>
    </xf>
    <xf borderId="0" fillId="0" fontId="20" numFmtId="0" xfId="0" applyAlignment="1" applyFont="1">
      <alignment horizontal="center" shrinkToFit="0" vertical="center" wrapText="1"/>
    </xf>
    <xf borderId="0" fillId="0" fontId="20" numFmtId="164" xfId="0" applyAlignment="1" applyFont="1" applyNumberFormat="1">
      <alignment horizontal="right" shrinkToFit="0" vertical="center" wrapText="1"/>
    </xf>
    <xf borderId="1" fillId="2" fontId="18" numFmtId="0" xfId="0" applyAlignment="1" applyBorder="1" applyFont="1">
      <alignment horizontal="left"/>
    </xf>
    <xf borderId="0" fillId="0" fontId="11" numFmtId="0" xfId="0" applyAlignment="1" applyFont="1">
      <alignment horizontal="center" vertical="center"/>
    </xf>
    <xf borderId="0" fillId="0" fontId="17" numFmtId="0" xfId="0" applyAlignment="1" applyFont="1">
      <alignment horizontal="left"/>
    </xf>
    <xf borderId="0" fillId="0" fontId="21" numFmtId="0" xfId="0" applyAlignment="1" applyFont="1">
      <alignment vertical="center"/>
    </xf>
    <xf borderId="0" fillId="0" fontId="14" numFmtId="165" xfId="0" applyAlignment="1" applyFont="1" applyNumberFormat="1">
      <alignment horizontal="right" vertical="center"/>
    </xf>
    <xf borderId="0" fillId="0" fontId="14" numFmtId="165" xfId="0" applyAlignment="1" applyFont="1" applyNumberFormat="1">
      <alignment horizontal="right"/>
    </xf>
    <xf borderId="0" fillId="0" fontId="8" numFmtId="0" xfId="0" applyAlignment="1" applyFont="1">
      <alignment horizontal="left"/>
    </xf>
    <xf borderId="0" fillId="0" fontId="22" numFmtId="0" xfId="0" applyAlignment="1" applyFont="1">
      <alignment horizontal="center" vertical="center"/>
    </xf>
    <xf borderId="0" fillId="0" fontId="17" numFmtId="165" xfId="0" applyAlignment="1" applyFont="1" applyNumberFormat="1">
      <alignment horizontal="right" vertical="center"/>
    </xf>
    <xf borderId="0" fillId="0" fontId="17" numFmtId="165" xfId="0" applyAlignment="1" applyFont="1" applyNumberFormat="1">
      <alignment horizontal="right"/>
    </xf>
    <xf borderId="0" fillId="0" fontId="14" numFmtId="0" xfId="0" applyAlignment="1" applyFont="1">
      <alignment horizontal="left" vertical="center"/>
    </xf>
    <xf borderId="0" fillId="0" fontId="11" numFmtId="0" xfId="0" applyAlignment="1" applyFont="1">
      <alignment horizontal="left" shrinkToFit="1" wrapText="0"/>
    </xf>
    <xf borderId="0" fillId="0" fontId="15" numFmtId="0" xfId="0" applyFont="1"/>
    <xf borderId="0" fillId="0" fontId="15" numFmtId="0" xfId="0" applyAlignment="1" applyFont="1">
      <alignment horizontal="left" vertical="center"/>
    </xf>
    <xf borderId="0" fillId="0" fontId="14" numFmtId="0" xfId="0" applyAlignment="1" applyFont="1">
      <alignment horizontal="right"/>
    </xf>
    <xf borderId="6" fillId="0" fontId="14" numFmtId="0" xfId="0" applyAlignment="1" applyBorder="1" applyFont="1">
      <alignment horizontal="center" vertical="center"/>
    </xf>
    <xf borderId="0" fillId="0" fontId="14" numFmtId="165" xfId="0" applyAlignment="1" applyFont="1" applyNumberFormat="1">
      <alignment horizontal="left" vertical="center"/>
    </xf>
    <xf borderId="6" fillId="0" fontId="17" numFmtId="0" xfId="0" applyAlignment="1" applyBorder="1" applyFont="1">
      <alignment horizontal="left"/>
    </xf>
    <xf borderId="0" fillId="0" fontId="23" numFmtId="0" xfId="0" applyAlignment="1" applyFont="1">
      <alignment horizontal="center" vertical="center"/>
    </xf>
    <xf borderId="0" fillId="0" fontId="11" numFmtId="0" xfId="0" applyAlignment="1" applyFont="1">
      <alignment horizontal="left" shrinkToFit="1" vertical="center" wrapText="0"/>
    </xf>
    <xf borderId="7" fillId="2" fontId="18" numFmtId="0" xfId="0" applyAlignment="1" applyBorder="1" applyFont="1">
      <alignment horizontal="left" vertical="center"/>
    </xf>
    <xf borderId="8" fillId="0" fontId="19" numFmtId="0" xfId="0" applyBorder="1" applyFont="1"/>
    <xf borderId="9" fillId="0" fontId="19" numFmtId="0" xfId="0" applyBorder="1" applyFont="1"/>
    <xf borderId="0" fillId="0" fontId="18" numFmtId="0" xfId="0" applyAlignment="1" applyFont="1">
      <alignment horizontal="left" vertical="center"/>
    </xf>
    <xf borderId="0" fillId="0" fontId="24" numFmtId="0" xfId="0" applyAlignment="1" applyFont="1">
      <alignment horizontal="left" shrinkToFit="0" vertical="center" wrapText="1"/>
    </xf>
    <xf borderId="0" fillId="0" fontId="24" numFmtId="0" xfId="0" applyAlignment="1" applyFont="1">
      <alignment horizontal="right" vertical="center"/>
    </xf>
    <xf borderId="0" fillId="0" fontId="8" numFmtId="0" xfId="0" applyAlignment="1" applyFont="1">
      <alignment horizontal="center" vertical="center"/>
    </xf>
    <xf borderId="0" fillId="0" fontId="8" numFmtId="0" xfId="0" applyAlignment="1" applyFont="1">
      <alignment horizontal="left" vertical="center"/>
    </xf>
    <xf borderId="7" fillId="4" fontId="25" numFmtId="0" xfId="0" applyAlignment="1" applyBorder="1" applyFill="1" applyFont="1">
      <alignment horizontal="left" shrinkToFit="0" vertical="center" wrapText="1"/>
    </xf>
    <xf borderId="1" fillId="4" fontId="18" numFmtId="0" xfId="0" applyBorder="1" applyFont="1"/>
    <xf borderId="1" fillId="4" fontId="26" numFmtId="0" xfId="0" applyAlignment="1" applyBorder="1" applyFont="1">
      <alignment horizontal="right" vertical="center"/>
    </xf>
    <xf borderId="0" fillId="0" fontId="18" numFmtId="0" xfId="0" applyAlignment="1" applyFont="1">
      <alignment horizontal="center" vertical="center"/>
    </xf>
    <xf borderId="3" fillId="0" fontId="8" numFmtId="0" xfId="0" applyAlignment="1" applyBorder="1" applyFont="1">
      <alignment horizontal="left" shrinkToFit="0" vertical="center" wrapText="1"/>
    </xf>
    <xf borderId="10" fillId="0" fontId="20" numFmtId="165" xfId="0" applyAlignment="1" applyBorder="1" applyFont="1" applyNumberFormat="1">
      <alignment horizontal="right" vertical="center"/>
    </xf>
    <xf borderId="5" fillId="0" fontId="22" numFmtId="0" xfId="0" applyAlignment="1" applyBorder="1" applyFont="1">
      <alignment horizontal="center" vertical="center"/>
    </xf>
    <xf borderId="10" fillId="0" fontId="20" numFmtId="164" xfId="0" applyAlignment="1" applyBorder="1" applyFont="1" applyNumberFormat="1">
      <alignment horizontal="right" shrinkToFit="0" vertical="center" wrapText="1"/>
    </xf>
    <xf borderId="3" fillId="0" fontId="20" numFmtId="0" xfId="0" applyAlignment="1" applyBorder="1" applyFont="1">
      <alignment horizontal="left" shrinkToFit="0" vertical="center" wrapText="1"/>
    </xf>
    <xf borderId="1" fillId="5" fontId="25" numFmtId="0" xfId="0" applyBorder="1" applyFill="1" applyFont="1"/>
    <xf borderId="1" fillId="5" fontId="27" numFmtId="0" xfId="0" applyAlignment="1" applyBorder="1" applyFont="1">
      <alignment horizontal="left" shrinkToFit="1" vertical="center" wrapText="0"/>
    </xf>
    <xf borderId="0" fillId="0" fontId="22" numFmtId="0" xfId="0" applyAlignment="1" applyFont="1">
      <alignment horizontal="left" shrinkToFit="1" vertical="center" wrapText="0"/>
    </xf>
    <xf borderId="0" fillId="0" fontId="28" numFmtId="164" xfId="0" applyAlignment="1" applyFont="1" applyNumberFormat="1">
      <alignment horizontal="right" shrinkToFit="0" vertical="center" wrapText="1"/>
    </xf>
    <xf borderId="0" fillId="0" fontId="29" numFmtId="0" xfId="0" applyAlignment="1" applyFont="1">
      <alignment horizontal="right" vertical="center"/>
    </xf>
    <xf borderId="0" fillId="0" fontId="30" numFmtId="166" xfId="0" applyFont="1" applyNumberFormat="1"/>
    <xf borderId="0" fillId="0" fontId="20" numFmtId="0" xfId="0" applyAlignment="1" applyFont="1">
      <alignment horizontal="left" shrinkToFit="0" vertical="center" wrapText="1"/>
    </xf>
    <xf borderId="0" fillId="0" fontId="31" numFmtId="164" xfId="0" applyAlignment="1" applyFont="1" applyNumberFormat="1">
      <alignment horizontal="center" shrinkToFit="0" vertical="center" wrapText="1"/>
    </xf>
    <xf borderId="0" fillId="0" fontId="30" numFmtId="0" xfId="0" applyFont="1"/>
    <xf borderId="0" fillId="0" fontId="5" numFmtId="0" xfId="0" applyAlignment="1" applyFont="1">
      <alignment horizontal="left" vertical="center"/>
    </xf>
    <xf borderId="0" fillId="0" fontId="20" numFmtId="0" xfId="0" applyAlignment="1" applyFont="1">
      <alignment shrinkToFit="1" vertical="center" wrapText="0"/>
    </xf>
    <xf borderId="0" fillId="0" fontId="24" numFmtId="0" xfId="0" applyAlignment="1" applyFont="1">
      <alignment shrinkToFit="1" vertical="center" wrapText="0"/>
    </xf>
    <xf borderId="0" fillId="0" fontId="14" numFmtId="0" xfId="0" applyAlignment="1" applyFont="1">
      <alignment vertical="center"/>
    </xf>
    <xf borderId="7" fillId="4" fontId="32" numFmtId="0" xfId="0" applyAlignment="1" applyBorder="1" applyFont="1">
      <alignment horizontal="left" shrinkToFit="1" vertical="center" wrapText="0"/>
    </xf>
    <xf borderId="1" fillId="4" fontId="33" numFmtId="0" xfId="0" applyAlignment="1" applyBorder="1" applyFont="1">
      <alignment horizontal="left" shrinkToFit="1" vertical="center" wrapText="0"/>
    </xf>
    <xf borderId="1" fillId="4" fontId="34" numFmtId="164" xfId="0" applyAlignment="1" applyBorder="1" applyFont="1" applyNumberFormat="1">
      <alignment horizontal="right" shrinkToFit="0" vertical="center" wrapText="1"/>
    </xf>
    <xf borderId="10" fillId="0" fontId="22" numFmtId="0" xfId="0" applyAlignment="1" applyBorder="1" applyFont="1">
      <alignment horizontal="center" vertical="center"/>
    </xf>
    <xf borderId="0" fillId="0" fontId="30" numFmtId="166" xfId="0" applyAlignment="1" applyFont="1" applyNumberFormat="1">
      <alignment readingOrder="0"/>
    </xf>
    <xf borderId="1" fillId="4" fontId="32" numFmtId="0" xfId="0" applyAlignment="1" applyBorder="1" applyFont="1">
      <alignment horizontal="left" shrinkToFit="1" vertical="center" wrapText="0"/>
    </xf>
    <xf borderId="0" fillId="0" fontId="20" numFmtId="0" xfId="0" applyAlignment="1" applyFont="1">
      <alignment shrinkToFit="0" vertical="center" wrapText="1"/>
    </xf>
    <xf borderId="0" fillId="0" fontId="22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0" fillId="0" fontId="11" numFmtId="0" xfId="0" applyAlignment="1" applyFont="1">
      <alignment horizontal="left" shrinkToFit="0" vertical="center" wrapText="1"/>
    </xf>
    <xf borderId="0" fillId="0" fontId="11" numFmtId="1" xfId="0" applyAlignment="1" applyFont="1" applyNumberFormat="1">
      <alignment horizontal="right" shrinkToFit="0" vertical="center" wrapText="1"/>
    </xf>
    <xf borderId="0" fillId="0" fontId="29" numFmtId="0" xfId="0" applyAlignment="1" applyFont="1">
      <alignment horizontal="right" shrinkToFit="0" vertical="center" wrapText="1"/>
    </xf>
    <xf borderId="0" fillId="0" fontId="30" numFmtId="166" xfId="0" applyAlignment="1" applyFont="1" applyNumberFormat="1">
      <alignment shrinkToFit="0" wrapText="1"/>
    </xf>
    <xf borderId="0" fillId="0" fontId="8" numFmtId="0" xfId="0" applyAlignment="1" applyFont="1">
      <alignment horizontal="left" shrinkToFit="0" vertical="center" wrapText="1"/>
    </xf>
    <xf borderId="0" fillId="0" fontId="35" numFmtId="0" xfId="0" applyAlignment="1" applyFont="1">
      <alignment shrinkToFit="0" wrapText="1"/>
    </xf>
    <xf borderId="11" fillId="4" fontId="32" numFmtId="0" xfId="0" applyAlignment="1" applyBorder="1" applyFont="1">
      <alignment horizontal="left" shrinkToFit="1" vertical="center" wrapText="0"/>
    </xf>
    <xf borderId="12" fillId="0" fontId="19" numFmtId="0" xfId="0" applyBorder="1" applyFont="1"/>
    <xf borderId="13" fillId="0" fontId="19" numFmtId="0" xfId="0" applyBorder="1" applyFont="1"/>
    <xf borderId="3" fillId="0" fontId="8" numFmtId="0" xfId="0" applyAlignment="1" applyBorder="1" applyFont="1">
      <alignment horizontal="left" shrinkToFit="1" vertical="center" wrapText="0"/>
    </xf>
    <xf borderId="3" fillId="0" fontId="20" numFmtId="0" xfId="0" applyAlignment="1" applyBorder="1" applyFont="1">
      <alignment shrinkToFit="1" vertical="center" wrapText="0"/>
    </xf>
    <xf borderId="14" fillId="0" fontId="20" numFmtId="0" xfId="0" applyAlignment="1" applyBorder="1" applyFont="1">
      <alignment shrinkToFit="1" vertical="center" wrapText="0"/>
    </xf>
    <xf borderId="15" fillId="0" fontId="19" numFmtId="0" xfId="0" applyBorder="1" applyFont="1"/>
    <xf borderId="16" fillId="0" fontId="19" numFmtId="0" xfId="0" applyBorder="1" applyFont="1"/>
    <xf borderId="17" fillId="0" fontId="20" numFmtId="164" xfId="0" applyAlignment="1" applyBorder="1" applyFont="1" applyNumberFormat="1">
      <alignment horizontal="right" shrinkToFit="0" vertical="center" wrapText="1"/>
    </xf>
    <xf borderId="0" fillId="0" fontId="8" numFmtId="0" xfId="0" applyAlignment="1" applyFont="1">
      <alignment horizontal="right" vertical="center"/>
    </xf>
    <xf borderId="0" fillId="0" fontId="8" numFmtId="0" xfId="0" applyFont="1"/>
    <xf borderId="0" fillId="0" fontId="8" numFmtId="0" xfId="0" applyAlignment="1" applyFont="1">
      <alignment horizontal="center" shrinkToFit="0" wrapText="1"/>
    </xf>
    <xf borderId="1" fillId="3" fontId="11" numFmtId="49" xfId="0" applyAlignment="1" applyBorder="1" applyFont="1" applyNumberFormat="1">
      <alignment horizontal="left"/>
    </xf>
    <xf borderId="0" fillId="0" fontId="36" numFmtId="0" xfId="0" applyAlignment="1" applyFon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257175</xdr:colOff>
      <xdr:row>10</xdr:row>
      <xdr:rowOff>104775</xdr:rowOff>
    </xdr:from>
    <xdr:ext cx="3819525" cy="3238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200025</xdr:rowOff>
    </xdr:from>
    <xdr:ext cx="6991350" cy="15144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1" width="16.89"/>
    <col customWidth="1" min="2" max="2" width="19.89"/>
    <col customWidth="1" min="3" max="3" width="7.11"/>
    <col customWidth="1" min="4" max="4" width="27.44"/>
    <col customWidth="1" min="5" max="5" width="8.44"/>
    <col customWidth="1" min="6" max="6" width="3.78"/>
    <col customWidth="1" min="7" max="7" width="5.78"/>
    <col customWidth="1" hidden="1" min="8" max="8" width="7.44"/>
    <col customWidth="1" hidden="1" min="9" max="9" width="8.0"/>
    <col customWidth="1" hidden="1" min="10" max="10" width="7.22"/>
    <col customWidth="1" hidden="1" min="11" max="11" width="6.44"/>
    <col customWidth="1" hidden="1" min="12" max="12" width="8.44"/>
    <col customWidth="1" hidden="1" min="13" max="14" width="10.78"/>
    <col customWidth="1" min="15" max="22" width="10.78"/>
    <col customWidth="1" min="23" max="25" width="17.22"/>
    <col customWidth="1" min="26" max="26" width="14.44"/>
  </cols>
  <sheetData>
    <row r="1" ht="35.25" customHeight="1">
      <c r="A1" s="1"/>
      <c r="B1" s="1"/>
      <c r="C1" s="1"/>
      <c r="D1" s="1"/>
      <c r="E1" s="2"/>
      <c r="F1" s="3"/>
      <c r="G1" s="4"/>
      <c r="H1" s="4"/>
      <c r="I1" s="5"/>
      <c r="J1" s="4"/>
      <c r="K1" s="6" t="s">
        <v>0</v>
      </c>
      <c r="L1" s="7">
        <v>0.55</v>
      </c>
      <c r="M1" s="8"/>
      <c r="N1" s="4"/>
      <c r="O1" s="4"/>
      <c r="P1" s="4"/>
      <c r="Q1" s="4"/>
      <c r="R1" s="4"/>
      <c r="S1" s="4"/>
      <c r="T1" s="4"/>
      <c r="U1" s="4"/>
      <c r="V1" s="4"/>
    </row>
    <row r="2" ht="9.75" customHeight="1">
      <c r="A2" s="9"/>
      <c r="B2" s="9"/>
      <c r="C2" s="9"/>
      <c r="D2" s="9"/>
      <c r="E2" s="10"/>
      <c r="F2" s="3"/>
      <c r="G2" s="4"/>
      <c r="H2" s="4"/>
      <c r="I2" s="5"/>
      <c r="J2" s="4"/>
      <c r="K2" s="11"/>
      <c r="L2" s="4"/>
      <c r="M2" s="8"/>
      <c r="N2" s="4"/>
      <c r="O2" s="4"/>
      <c r="P2" s="4"/>
      <c r="Q2" s="4"/>
      <c r="R2" s="4"/>
      <c r="S2" s="4"/>
      <c r="T2" s="4"/>
      <c r="U2" s="4"/>
      <c r="V2" s="4"/>
    </row>
    <row r="3" ht="36.75" customHeight="1">
      <c r="A3" s="9"/>
      <c r="B3" s="9"/>
      <c r="C3" s="9"/>
      <c r="D3" s="9"/>
      <c r="E3" s="10"/>
      <c r="F3" s="3"/>
      <c r="G3" s="4"/>
      <c r="H3" s="4"/>
      <c r="I3" s="5"/>
      <c r="J3" s="4"/>
      <c r="K3" s="11"/>
      <c r="L3" s="4"/>
      <c r="M3" s="8"/>
      <c r="N3" s="4"/>
      <c r="O3" s="4"/>
      <c r="P3" s="4"/>
      <c r="Q3" s="4"/>
      <c r="R3" s="4"/>
      <c r="S3" s="4"/>
      <c r="T3" s="4"/>
      <c r="U3" s="4"/>
      <c r="V3" s="4"/>
    </row>
    <row r="4" ht="9.75" customHeight="1">
      <c r="A4" s="9"/>
      <c r="B4" s="9"/>
      <c r="C4" s="9"/>
      <c r="D4" s="9"/>
      <c r="E4" s="10"/>
      <c r="F4" s="3"/>
      <c r="G4" s="4"/>
      <c r="H4" s="4"/>
      <c r="I4" s="5"/>
      <c r="J4" s="4"/>
      <c r="K4" s="11"/>
      <c r="L4" s="4"/>
      <c r="M4" s="8"/>
      <c r="N4" s="4"/>
      <c r="O4" s="4"/>
      <c r="P4" s="4"/>
      <c r="Q4" s="4"/>
      <c r="R4" s="4"/>
      <c r="S4" s="4"/>
      <c r="T4" s="4"/>
      <c r="U4" s="4"/>
      <c r="V4" s="4"/>
    </row>
    <row r="5" ht="18.75" customHeight="1">
      <c r="A5" s="12"/>
      <c r="G5" s="13"/>
      <c r="K5" s="14"/>
      <c r="L5" s="15"/>
      <c r="M5" s="16"/>
      <c r="N5" s="15"/>
      <c r="O5" s="15"/>
      <c r="P5" s="15"/>
      <c r="Q5" s="15"/>
      <c r="R5" s="15"/>
      <c r="S5" s="15"/>
      <c r="T5" s="15"/>
      <c r="U5" s="15"/>
      <c r="V5" s="15"/>
    </row>
    <row r="6" ht="10.5" customHeight="1">
      <c r="A6" s="12"/>
      <c r="G6" s="15"/>
      <c r="H6" s="15"/>
      <c r="I6" s="17"/>
      <c r="J6" s="15"/>
      <c r="K6" s="14"/>
      <c r="L6" s="15"/>
      <c r="M6" s="16"/>
      <c r="N6" s="15"/>
      <c r="O6" s="15"/>
      <c r="P6" s="15"/>
      <c r="Q6" s="15"/>
      <c r="R6" s="15"/>
      <c r="S6" s="15"/>
      <c r="T6" s="15"/>
      <c r="U6" s="15"/>
      <c r="V6" s="15"/>
    </row>
    <row r="7" ht="10.5" customHeight="1">
      <c r="A7" s="12"/>
      <c r="B7" s="12"/>
      <c r="C7" s="12"/>
      <c r="D7" s="12"/>
      <c r="E7" s="12"/>
      <c r="F7" s="12"/>
      <c r="G7" s="15"/>
      <c r="H7" s="15"/>
      <c r="I7" s="17"/>
      <c r="J7" s="15"/>
      <c r="K7" s="14"/>
      <c r="L7" s="15"/>
      <c r="M7" s="16"/>
      <c r="N7" s="15"/>
      <c r="O7" s="15"/>
      <c r="P7" s="15"/>
      <c r="Q7" s="15"/>
      <c r="R7" s="15"/>
      <c r="S7" s="15"/>
      <c r="T7" s="15"/>
      <c r="U7" s="15"/>
      <c r="V7" s="15"/>
    </row>
    <row r="8" ht="2.25" customHeight="1">
      <c r="A8" s="12"/>
      <c r="B8" s="12"/>
      <c r="C8" s="12"/>
      <c r="D8" s="12"/>
      <c r="E8" s="12"/>
      <c r="F8" s="12"/>
      <c r="G8" s="15"/>
      <c r="H8" s="15"/>
      <c r="I8" s="17"/>
      <c r="J8" s="15"/>
      <c r="K8" s="14"/>
      <c r="L8" s="15"/>
      <c r="M8" s="16"/>
      <c r="N8" s="15"/>
      <c r="O8" s="15"/>
      <c r="P8" s="15"/>
      <c r="Q8" s="15"/>
      <c r="R8" s="15"/>
      <c r="S8" s="15"/>
      <c r="T8" s="15"/>
      <c r="U8" s="15"/>
      <c r="V8" s="15"/>
    </row>
    <row r="9" ht="21.75" customHeight="1">
      <c r="A9" s="18" t="s">
        <v>1</v>
      </c>
      <c r="C9" s="19"/>
      <c r="D9" s="20"/>
      <c r="E9" s="20"/>
      <c r="F9" s="21"/>
      <c r="G9" s="22"/>
      <c r="H9" s="22"/>
      <c r="I9" s="20"/>
      <c r="J9" s="22"/>
      <c r="K9" s="23"/>
      <c r="L9" s="24"/>
      <c r="M9" s="16"/>
      <c r="N9" s="15"/>
      <c r="O9" s="15"/>
      <c r="P9" s="15"/>
      <c r="Q9" s="15"/>
      <c r="R9" s="15"/>
      <c r="S9" s="15"/>
      <c r="T9" s="15"/>
      <c r="U9" s="15"/>
      <c r="V9" s="15"/>
    </row>
    <row r="10" ht="12.0" customHeight="1">
      <c r="C10" s="15"/>
      <c r="D10" s="25"/>
      <c r="E10" s="15"/>
      <c r="F10" s="26"/>
      <c r="G10" s="26"/>
      <c r="H10" s="15"/>
      <c r="I10" s="27"/>
      <c r="J10" s="28"/>
      <c r="K10" s="29"/>
      <c r="L10" s="15"/>
      <c r="M10" s="16"/>
      <c r="N10" s="15"/>
      <c r="O10" s="15"/>
      <c r="P10" s="15"/>
      <c r="Q10" s="15"/>
      <c r="R10" s="15"/>
      <c r="S10" s="15"/>
      <c r="T10" s="15"/>
      <c r="U10" s="15"/>
      <c r="V10" s="15"/>
    </row>
    <row r="11" ht="12.0" customHeight="1">
      <c r="A11" s="30"/>
      <c r="B11" s="30"/>
      <c r="C11" s="30"/>
      <c r="D11" s="30"/>
      <c r="E11" s="30"/>
      <c r="F11" s="30"/>
      <c r="G11" s="26"/>
      <c r="H11" s="15"/>
      <c r="I11" s="27"/>
      <c r="J11" s="28"/>
      <c r="K11" s="31"/>
      <c r="L11" s="15"/>
      <c r="M11" s="16"/>
      <c r="N11" s="27"/>
      <c r="O11" s="15"/>
      <c r="P11" s="15"/>
      <c r="Q11" s="15"/>
      <c r="R11" s="15"/>
      <c r="S11" s="15"/>
      <c r="T11" s="15"/>
      <c r="U11" s="15"/>
      <c r="V11" s="15"/>
    </row>
    <row r="12" ht="12.0" customHeight="1">
      <c r="A12" s="32" t="s">
        <v>2</v>
      </c>
      <c r="B12" s="33" t="s">
        <v>3</v>
      </c>
      <c r="C12" s="34"/>
      <c r="D12" s="34"/>
      <c r="E12" s="34"/>
      <c r="F12" s="35"/>
      <c r="G12" s="26"/>
      <c r="H12" s="15"/>
      <c r="I12" s="27"/>
      <c r="J12" s="28"/>
      <c r="K12" s="6"/>
      <c r="L12" s="7"/>
      <c r="M12" s="16"/>
      <c r="N12" s="27"/>
      <c r="O12" s="15"/>
      <c r="P12" s="15"/>
      <c r="Q12" s="15"/>
      <c r="R12" s="15"/>
      <c r="S12" s="15"/>
      <c r="T12" s="15"/>
      <c r="U12" s="15"/>
      <c r="V12" s="15"/>
    </row>
    <row r="13" ht="12.0" customHeight="1">
      <c r="A13" s="32" t="s">
        <v>4</v>
      </c>
      <c r="B13" s="36" t="s">
        <v>5</v>
      </c>
      <c r="C13" s="34"/>
      <c r="D13" s="34"/>
      <c r="E13" s="34"/>
      <c r="F13" s="35"/>
      <c r="G13" s="26"/>
      <c r="H13" s="15"/>
      <c r="I13" s="27"/>
      <c r="J13" s="28"/>
      <c r="K13" s="29"/>
      <c r="L13" s="15"/>
      <c r="M13" s="16"/>
      <c r="N13" s="27"/>
      <c r="O13" s="15"/>
      <c r="P13" s="15"/>
      <c r="Q13" s="15"/>
      <c r="R13" s="15"/>
      <c r="S13" s="15"/>
      <c r="T13" s="15"/>
      <c r="U13" s="15"/>
      <c r="V13" s="15"/>
    </row>
    <row r="14" ht="20.25" customHeight="1">
      <c r="A14" s="32" t="s">
        <v>6</v>
      </c>
      <c r="B14" s="33" t="s">
        <v>7</v>
      </c>
      <c r="C14" s="34"/>
      <c r="D14" s="34"/>
      <c r="E14" s="34"/>
      <c r="F14" s="35"/>
      <c r="G14" s="22"/>
      <c r="H14" s="15"/>
      <c r="I14" s="27"/>
      <c r="J14" s="37"/>
      <c r="K14" s="31"/>
      <c r="L14" s="38"/>
      <c r="M14" s="16"/>
      <c r="N14" s="27"/>
      <c r="O14" s="15"/>
      <c r="P14" s="15"/>
      <c r="Q14" s="15"/>
      <c r="R14" s="15"/>
      <c r="S14" s="15"/>
      <c r="T14" s="15"/>
      <c r="U14" s="15"/>
      <c r="V14" s="15"/>
    </row>
    <row r="15" ht="12.0" customHeight="1">
      <c r="A15" s="39"/>
      <c r="B15" s="39"/>
      <c r="C15" s="39"/>
      <c r="D15" s="39"/>
      <c r="E15" s="39"/>
      <c r="F15" s="39"/>
      <c r="G15" s="40"/>
      <c r="H15" s="15"/>
      <c r="I15" s="27"/>
      <c r="J15" s="37"/>
      <c r="K15" s="31"/>
      <c r="L15" s="38"/>
      <c r="M15" s="16"/>
      <c r="N15" s="27"/>
      <c r="O15" s="15"/>
      <c r="P15" s="15"/>
      <c r="Q15" s="15"/>
      <c r="R15" s="15"/>
      <c r="S15" s="15"/>
      <c r="T15" s="15"/>
      <c r="U15" s="15"/>
      <c r="V15" s="15"/>
    </row>
    <row r="16" ht="12.0" customHeight="1">
      <c r="A16" s="15"/>
      <c r="B16" s="15"/>
      <c r="C16" s="15"/>
      <c r="D16" s="41"/>
      <c r="E16" s="15"/>
      <c r="F16" s="15"/>
      <c r="G16" s="22"/>
      <c r="H16" s="15"/>
      <c r="I16" s="27"/>
      <c r="J16" s="37"/>
      <c r="K16" s="31"/>
      <c r="L16" s="38"/>
      <c r="M16" s="16"/>
      <c r="N16" s="27"/>
      <c r="O16" s="15"/>
      <c r="P16" s="15"/>
      <c r="Q16" s="15"/>
      <c r="R16" s="15"/>
      <c r="S16" s="15"/>
      <c r="T16" s="15"/>
      <c r="U16" s="15"/>
      <c r="V16" s="15"/>
    </row>
    <row r="17" ht="12.0" customHeight="1">
      <c r="A17" s="42" t="s">
        <v>8</v>
      </c>
      <c r="B17" s="43">
        <f>SUM(I33:I38)</f>
        <v>263000</v>
      </c>
      <c r="C17" s="44"/>
      <c r="D17" s="45"/>
      <c r="E17" s="15"/>
      <c r="F17" s="46"/>
      <c r="G17" s="22"/>
      <c r="H17" s="15"/>
      <c r="I17" s="27"/>
      <c r="J17" s="37"/>
      <c r="K17" s="31"/>
      <c r="L17" s="38"/>
      <c r="M17" s="16"/>
      <c r="N17" s="27"/>
      <c r="O17" s="15"/>
      <c r="P17" s="15"/>
      <c r="Q17" s="15"/>
      <c r="R17" s="15"/>
      <c r="S17" s="15"/>
      <c r="T17" s="15"/>
      <c r="U17" s="15"/>
      <c r="V17" s="15"/>
    </row>
    <row r="18" ht="12.0" customHeight="1">
      <c r="A18" s="42" t="s">
        <v>9</v>
      </c>
      <c r="B18" s="47">
        <f>SUM(I49:I125)</f>
        <v>76267.5</v>
      </c>
      <c r="C18" s="48"/>
      <c r="D18" s="45"/>
      <c r="E18" s="15"/>
      <c r="F18" s="46"/>
      <c r="G18" s="22"/>
      <c r="H18" s="15"/>
      <c r="I18" s="27"/>
      <c r="J18" s="37"/>
      <c r="K18" s="31"/>
      <c r="L18" s="38"/>
      <c r="M18" s="16"/>
      <c r="N18" s="27"/>
      <c r="O18" s="15"/>
      <c r="P18" s="15"/>
      <c r="Q18" s="15"/>
      <c r="R18" s="15"/>
      <c r="S18" s="15"/>
      <c r="T18" s="15"/>
      <c r="U18" s="15"/>
      <c r="V18" s="15"/>
    </row>
    <row r="19" ht="12.0" customHeight="1">
      <c r="A19" s="42" t="s">
        <v>10</v>
      </c>
      <c r="B19" s="47">
        <f>SUM(I127:I130)</f>
        <v>0</v>
      </c>
      <c r="C19" s="48"/>
      <c r="D19" s="45"/>
      <c r="E19" s="49"/>
      <c r="F19" s="46"/>
      <c r="G19" s="40"/>
      <c r="H19" s="15"/>
      <c r="I19" s="27"/>
      <c r="J19" s="37"/>
      <c r="K19" s="31"/>
      <c r="L19" s="38"/>
      <c r="M19" s="16"/>
      <c r="N19" s="27"/>
      <c r="O19" s="15"/>
      <c r="P19" s="15"/>
      <c r="Q19" s="15"/>
      <c r="R19" s="15"/>
      <c r="S19" s="15"/>
      <c r="T19" s="15"/>
      <c r="U19" s="15"/>
      <c r="V19" s="15"/>
    </row>
    <row r="20" ht="12.0" customHeight="1">
      <c r="A20" s="42" t="s">
        <v>11</v>
      </c>
      <c r="B20" s="43">
        <f>SUM(B17:B19)</f>
        <v>339267.5</v>
      </c>
      <c r="C20" s="45" t="s">
        <v>12</v>
      </c>
      <c r="D20" s="50"/>
      <c r="E20" s="51"/>
      <c r="F20" s="21"/>
      <c r="G20" s="22"/>
      <c r="H20" s="15"/>
      <c r="I20" s="27"/>
      <c r="J20" s="37"/>
      <c r="K20" s="31"/>
      <c r="L20" s="38"/>
      <c r="M20" s="16"/>
      <c r="N20" s="27"/>
      <c r="O20" s="15"/>
      <c r="P20" s="15"/>
      <c r="Q20" s="15"/>
      <c r="R20" s="15"/>
      <c r="S20" s="15"/>
      <c r="T20" s="15"/>
      <c r="U20" s="15"/>
      <c r="V20" s="15"/>
    </row>
    <row r="21" ht="12.0" customHeight="1">
      <c r="A21" s="15"/>
      <c r="B21" s="15"/>
      <c r="C21" s="15"/>
      <c r="D21" s="50"/>
      <c r="E21" s="52"/>
      <c r="F21" s="21"/>
      <c r="G21" s="22"/>
      <c r="H21" s="15"/>
      <c r="I21" s="27"/>
      <c r="J21" s="37"/>
      <c r="K21" s="31"/>
      <c r="L21" s="38"/>
      <c r="M21" s="16"/>
      <c r="N21" s="15"/>
      <c r="O21" s="15"/>
      <c r="P21" s="15"/>
      <c r="Q21" s="15"/>
      <c r="R21" s="15"/>
      <c r="S21" s="15"/>
      <c r="T21" s="15"/>
      <c r="U21" s="15"/>
      <c r="V21" s="15"/>
    </row>
    <row r="22" ht="12.0" customHeight="1">
      <c r="A22" s="15"/>
      <c r="B22" s="15"/>
      <c r="C22" s="15"/>
      <c r="D22" s="50"/>
      <c r="E22" s="52"/>
      <c r="F22" s="21"/>
      <c r="G22" s="22"/>
      <c r="H22" s="15"/>
      <c r="I22" s="27"/>
      <c r="J22" s="37"/>
      <c r="K22" s="31"/>
      <c r="L22" s="38"/>
      <c r="M22" s="16"/>
      <c r="N22" s="51"/>
      <c r="O22" s="15"/>
      <c r="P22" s="15"/>
      <c r="Q22" s="15"/>
      <c r="R22" s="15"/>
      <c r="S22" s="15"/>
      <c r="T22" s="15"/>
      <c r="U22" s="15"/>
      <c r="V22" s="15"/>
    </row>
    <row r="23" ht="12.0" customHeight="1">
      <c r="A23" s="49" t="s">
        <v>13</v>
      </c>
      <c r="B23" s="53" t="s">
        <v>14</v>
      </c>
      <c r="C23" s="54" t="s">
        <v>15</v>
      </c>
      <c r="D23" s="15"/>
      <c r="E23" s="43"/>
      <c r="F23" s="3"/>
      <c r="G23" s="55"/>
      <c r="H23" s="15"/>
      <c r="I23" s="27"/>
      <c r="J23" s="37"/>
      <c r="K23" s="31"/>
      <c r="L23" s="38"/>
      <c r="M23" s="16"/>
      <c r="N23" s="15"/>
      <c r="O23" s="15"/>
      <c r="P23" s="15"/>
      <c r="Q23" s="15"/>
      <c r="R23" s="15"/>
      <c r="S23" s="15"/>
      <c r="T23" s="15"/>
      <c r="U23" s="15"/>
      <c r="V23" s="15"/>
    </row>
    <row r="24" ht="12.0" customHeight="1">
      <c r="A24" s="15"/>
      <c r="B24" s="43" t="s">
        <v>16</v>
      </c>
      <c r="C24" s="54"/>
      <c r="D24" s="15"/>
      <c r="E24" s="43"/>
      <c r="F24" s="3"/>
      <c r="G24" s="55"/>
      <c r="H24" s="15"/>
      <c r="I24" s="27"/>
      <c r="J24" s="37"/>
      <c r="K24" s="31"/>
      <c r="L24" s="38"/>
      <c r="M24" s="16"/>
      <c r="N24" s="15"/>
      <c r="O24" s="15"/>
      <c r="P24" s="15"/>
      <c r="Q24" s="15"/>
      <c r="R24" s="15"/>
      <c r="S24" s="15"/>
      <c r="T24" s="15"/>
      <c r="U24" s="15"/>
      <c r="V24" s="15"/>
    </row>
    <row r="25" ht="12.0" customHeight="1">
      <c r="A25" s="15"/>
      <c r="B25" s="43" t="s">
        <v>17</v>
      </c>
      <c r="C25" s="54"/>
      <c r="D25" s="15"/>
      <c r="E25" s="43"/>
      <c r="F25" s="3"/>
      <c r="G25" s="55"/>
      <c r="H25" s="15"/>
      <c r="I25" s="27"/>
      <c r="J25" s="37"/>
      <c r="K25" s="31"/>
      <c r="L25" s="38"/>
      <c r="M25" s="16"/>
      <c r="N25" s="15"/>
      <c r="O25" s="15"/>
      <c r="P25" s="15"/>
      <c r="Q25" s="15" t="s">
        <v>18</v>
      </c>
      <c r="R25" s="15"/>
      <c r="S25" s="15"/>
      <c r="T25" s="15"/>
      <c r="U25" s="15"/>
      <c r="V25" s="15"/>
    </row>
    <row r="26" ht="12.0" customHeight="1">
      <c r="A26" s="15"/>
      <c r="B26" s="43" t="s">
        <v>19</v>
      </c>
      <c r="C26" s="54"/>
      <c r="D26" s="15"/>
      <c r="E26" s="43"/>
      <c r="F26" s="3"/>
      <c r="G26" s="55"/>
      <c r="H26" s="15"/>
      <c r="I26" s="27"/>
      <c r="J26" s="37"/>
      <c r="K26" s="31"/>
      <c r="L26" s="38"/>
      <c r="M26" s="16"/>
      <c r="N26" s="15"/>
      <c r="O26" s="15"/>
      <c r="P26" s="15"/>
      <c r="Q26" s="15"/>
      <c r="R26" s="15"/>
      <c r="S26" s="15"/>
      <c r="T26" s="15"/>
      <c r="U26" s="15"/>
      <c r="V26" s="15"/>
    </row>
    <row r="27" ht="12.0" hidden="1" customHeight="1">
      <c r="A27" s="25"/>
      <c r="B27" s="43" t="s">
        <v>20</v>
      </c>
      <c r="C27" s="56"/>
      <c r="D27" s="50"/>
      <c r="E27" s="57"/>
      <c r="F27" s="15"/>
      <c r="G27" s="55"/>
      <c r="H27" s="15"/>
      <c r="I27" s="27"/>
      <c r="J27" s="37"/>
      <c r="K27" s="31"/>
      <c r="L27" s="38"/>
      <c r="M27" s="16"/>
      <c r="N27" s="15"/>
      <c r="O27" s="15"/>
      <c r="P27" s="15"/>
      <c r="Q27" s="15"/>
      <c r="R27" s="15"/>
      <c r="S27" s="15"/>
      <c r="T27" s="15"/>
      <c r="U27" s="15"/>
      <c r="V27" s="15"/>
    </row>
    <row r="28" ht="12.0" customHeight="1">
      <c r="A28" s="19"/>
      <c r="B28" s="58"/>
      <c r="C28" s="58"/>
      <c r="D28" s="19"/>
      <c r="E28" s="15"/>
      <c r="F28" s="46"/>
      <c r="G28" s="22"/>
      <c r="H28" s="15"/>
      <c r="I28" s="27"/>
      <c r="J28" s="37"/>
      <c r="K28" s="31"/>
      <c r="L28" s="38"/>
      <c r="M28" s="16"/>
      <c r="N28" s="15"/>
      <c r="O28" s="15"/>
      <c r="P28" s="15"/>
      <c r="Q28" s="15"/>
      <c r="R28" s="15"/>
      <c r="S28" s="15"/>
      <c r="T28" s="15"/>
      <c r="U28" s="15"/>
      <c r="V28" s="15"/>
    </row>
    <row r="29" ht="4.5" customHeight="1">
      <c r="A29" s="59"/>
      <c r="B29" s="60"/>
      <c r="C29" s="60"/>
      <c r="D29" s="60"/>
      <c r="E29" s="61"/>
      <c r="F29" s="30"/>
      <c r="G29" s="51"/>
      <c r="H29" s="51"/>
      <c r="I29" s="51"/>
      <c r="J29" s="51"/>
      <c r="K29" s="31"/>
      <c r="L29" s="38"/>
      <c r="M29" s="16"/>
      <c r="N29" s="62"/>
      <c r="O29" s="62"/>
      <c r="P29" s="62"/>
      <c r="Q29" s="62"/>
      <c r="R29" s="62"/>
      <c r="S29" s="62"/>
      <c r="T29" s="62"/>
      <c r="U29" s="62"/>
      <c r="V29" s="62"/>
    </row>
    <row r="30" ht="12.0" customHeight="1">
      <c r="A30" s="63" t="s">
        <v>21</v>
      </c>
      <c r="E30" s="64" t="s">
        <v>22</v>
      </c>
      <c r="F30" s="3"/>
      <c r="G30" s="65"/>
      <c r="H30" s="15"/>
      <c r="I30" s="27"/>
      <c r="J30" s="37"/>
      <c r="K30" s="31"/>
      <c r="L30" s="38"/>
      <c r="M30" s="16"/>
      <c r="N30" s="66"/>
      <c r="O30" s="66"/>
      <c r="P30" s="66"/>
      <c r="Q30" s="66"/>
      <c r="R30" s="66"/>
      <c r="S30" s="66"/>
      <c r="T30" s="66"/>
      <c r="U30" s="66"/>
      <c r="V30" s="66"/>
    </row>
    <row r="31" ht="12.0" customHeight="1">
      <c r="A31" s="63" t="s">
        <v>23</v>
      </c>
      <c r="E31" s="64" t="s">
        <v>22</v>
      </c>
      <c r="F31" s="3"/>
      <c r="G31" s="65"/>
      <c r="H31" s="15"/>
      <c r="I31" s="27"/>
      <c r="J31" s="37"/>
      <c r="K31" s="31"/>
      <c r="L31" s="38"/>
      <c r="M31" s="16"/>
      <c r="N31" s="66"/>
      <c r="O31" s="66"/>
      <c r="P31" s="66"/>
      <c r="Q31" s="66"/>
      <c r="R31" s="66"/>
      <c r="S31" s="66"/>
      <c r="T31" s="66"/>
      <c r="U31" s="66"/>
      <c r="V31" s="66"/>
    </row>
    <row r="32" ht="12.0" customHeight="1">
      <c r="A32" s="67" t="s">
        <v>24</v>
      </c>
      <c r="B32" s="61"/>
      <c r="C32" s="68"/>
      <c r="D32" s="68"/>
      <c r="E32" s="69"/>
      <c r="F32" s="69"/>
      <c r="G32" s="70"/>
      <c r="H32" s="15"/>
      <c r="I32" s="27"/>
      <c r="J32" s="37"/>
      <c r="K32" s="31"/>
      <c r="L32" s="38"/>
      <c r="M32" s="16"/>
      <c r="N32" s="62"/>
      <c r="O32" s="62"/>
      <c r="P32" s="62"/>
      <c r="Q32" s="62"/>
      <c r="R32" s="62"/>
      <c r="S32" s="62"/>
      <c r="T32" s="62"/>
      <c r="U32" s="62"/>
      <c r="V32" s="62"/>
    </row>
    <row r="33" ht="12.0" customHeight="1">
      <c r="A33" s="71" t="s">
        <v>25</v>
      </c>
      <c r="B33" s="34"/>
      <c r="C33" s="34"/>
      <c r="D33" s="35"/>
      <c r="E33" s="72">
        <v>249900.0</v>
      </c>
      <c r="F33" s="73"/>
      <c r="H33" s="15" t="b">
        <f t="shared" ref="H33:H38" si="1">ISTEXT(F33)</f>
        <v>0</v>
      </c>
      <c r="I33" s="27">
        <f t="shared" ref="I33:I38" si="2">IF(H33,E33,0)</f>
        <v>0</v>
      </c>
      <c r="K33" s="31">
        <v>56220.0</v>
      </c>
      <c r="M33" s="38" t="s">
        <v>26</v>
      </c>
      <c r="N33" s="27">
        <f t="shared" ref="N33:N38" si="3">IF(H33,K33,0)</f>
        <v>0</v>
      </c>
      <c r="O33" s="62"/>
      <c r="P33" s="62"/>
      <c r="Q33" s="62"/>
      <c r="R33" s="62"/>
      <c r="S33" s="62"/>
      <c r="T33" s="62"/>
      <c r="U33" s="62"/>
    </row>
    <row r="34" ht="12.0" customHeight="1">
      <c r="A34" s="71" t="s">
        <v>27</v>
      </c>
      <c r="B34" s="34"/>
      <c r="C34" s="34"/>
      <c r="D34" s="35"/>
      <c r="E34" s="72">
        <v>255000.0</v>
      </c>
      <c r="F34" s="73"/>
      <c r="H34" s="15" t="b">
        <f t="shared" si="1"/>
        <v>0</v>
      </c>
      <c r="I34" s="27">
        <f t="shared" si="2"/>
        <v>0</v>
      </c>
      <c r="K34" s="31">
        <v>82100.0</v>
      </c>
      <c r="L34" s="38"/>
      <c r="N34" s="27">
        <f t="shared" si="3"/>
        <v>0</v>
      </c>
      <c r="O34" s="62"/>
      <c r="P34" s="62"/>
      <c r="Q34" s="62"/>
      <c r="R34" s="62"/>
      <c r="S34" s="62"/>
      <c r="T34" s="62"/>
      <c r="U34" s="62"/>
    </row>
    <row r="35" ht="12.0" customHeight="1">
      <c r="A35" s="71" t="s">
        <v>28</v>
      </c>
      <c r="B35" s="34"/>
      <c r="C35" s="34"/>
      <c r="D35" s="35"/>
      <c r="E35" s="72">
        <v>263000.0</v>
      </c>
      <c r="F35" s="73" t="s">
        <v>15</v>
      </c>
      <c r="H35" s="15" t="b">
        <f t="shared" si="1"/>
        <v>1</v>
      </c>
      <c r="I35" s="27">
        <f t="shared" si="2"/>
        <v>263000</v>
      </c>
      <c r="K35" s="31">
        <v>82100.0</v>
      </c>
      <c r="L35" s="38"/>
      <c r="N35" s="27">
        <f t="shared" si="3"/>
        <v>82100</v>
      </c>
      <c r="O35" s="62"/>
      <c r="P35" s="62"/>
      <c r="Q35" s="62"/>
      <c r="R35" s="62"/>
      <c r="S35" s="62"/>
      <c r="T35" s="62"/>
      <c r="U35" s="62"/>
    </row>
    <row r="36" ht="12.0" customHeight="1">
      <c r="A36" s="71" t="s">
        <v>29</v>
      </c>
      <c r="B36" s="34"/>
      <c r="C36" s="34"/>
      <c r="D36" s="35"/>
      <c r="E36" s="72">
        <v>289900.0</v>
      </c>
      <c r="F36" s="73"/>
      <c r="H36" s="15" t="b">
        <f t="shared" si="1"/>
        <v>0</v>
      </c>
      <c r="I36" s="27">
        <f t="shared" si="2"/>
        <v>0</v>
      </c>
      <c r="K36" s="31">
        <v>95080.0</v>
      </c>
      <c r="L36" s="38"/>
      <c r="N36" s="27">
        <f t="shared" si="3"/>
        <v>0</v>
      </c>
      <c r="O36" s="62"/>
      <c r="P36" s="62"/>
      <c r="Q36" s="62"/>
      <c r="R36" s="62"/>
      <c r="S36" s="62"/>
      <c r="T36" s="62"/>
      <c r="U36" s="62"/>
    </row>
    <row r="37" ht="12.0" customHeight="1">
      <c r="A37" s="71" t="s">
        <v>30</v>
      </c>
      <c r="B37" s="34"/>
      <c r="C37" s="34"/>
      <c r="D37" s="35"/>
      <c r="E37" s="74">
        <f t="shared" ref="E37:E38" si="4">L37</f>
        <v>2100</v>
      </c>
      <c r="F37" s="73"/>
      <c r="H37" s="15" t="b">
        <f t="shared" si="1"/>
        <v>0</v>
      </c>
      <c r="I37" s="27">
        <f t="shared" si="2"/>
        <v>0</v>
      </c>
      <c r="K37" s="31">
        <v>1000.0</v>
      </c>
      <c r="L37" s="38">
        <f t="shared" ref="L37:L38" si="5">K37/$L$1*1.05*1.1</f>
        <v>2100</v>
      </c>
      <c r="N37" s="27">
        <f t="shared" si="3"/>
        <v>0</v>
      </c>
      <c r="O37" s="62"/>
      <c r="P37" s="62"/>
      <c r="Q37" s="62"/>
      <c r="R37" s="62"/>
      <c r="S37" s="62"/>
      <c r="T37" s="62"/>
      <c r="U37" s="62"/>
    </row>
    <row r="38" ht="12.0" customHeight="1">
      <c r="A38" s="75" t="s">
        <v>31</v>
      </c>
      <c r="B38" s="34"/>
      <c r="C38" s="34"/>
      <c r="D38" s="35"/>
      <c r="E38" s="74">
        <f t="shared" si="4"/>
        <v>4200</v>
      </c>
      <c r="F38" s="73"/>
      <c r="H38" s="15" t="b">
        <f t="shared" si="1"/>
        <v>0</v>
      </c>
      <c r="I38" s="27">
        <f t="shared" si="2"/>
        <v>0</v>
      </c>
      <c r="K38" s="31">
        <v>2000.0</v>
      </c>
      <c r="L38" s="38">
        <f t="shared" si="5"/>
        <v>4200</v>
      </c>
      <c r="N38" s="27">
        <f t="shared" si="3"/>
        <v>0</v>
      </c>
      <c r="O38" s="62"/>
      <c r="P38" s="62"/>
      <c r="Q38" s="62"/>
      <c r="R38" s="62"/>
      <c r="S38" s="62"/>
      <c r="T38" s="62"/>
      <c r="U38" s="62"/>
    </row>
    <row r="39" ht="12.0" customHeight="1">
      <c r="A39" s="76" t="s">
        <v>32</v>
      </c>
      <c r="B39" s="77"/>
      <c r="C39" s="68"/>
      <c r="D39" s="68"/>
      <c r="E39" s="69" t="s">
        <v>33</v>
      </c>
      <c r="F39" s="69"/>
      <c r="G39" s="62"/>
      <c r="H39" s="15"/>
      <c r="I39" s="27"/>
      <c r="J39" s="37"/>
      <c r="K39" s="31"/>
      <c r="L39" s="38"/>
      <c r="M39" s="16"/>
      <c r="N39" s="62"/>
      <c r="O39" s="62"/>
      <c r="P39" s="62"/>
      <c r="Q39" s="62"/>
      <c r="R39" s="62"/>
      <c r="S39" s="62"/>
      <c r="T39" s="62"/>
      <c r="U39" s="62"/>
      <c r="V39" s="62"/>
    </row>
    <row r="40" ht="12.0" customHeight="1">
      <c r="A40" s="78" t="s">
        <v>34</v>
      </c>
      <c r="E40" s="79" t="s">
        <v>22</v>
      </c>
      <c r="F40" s="73" t="s">
        <v>15</v>
      </c>
      <c r="G40" s="37"/>
      <c r="H40" s="15" t="b">
        <f>ISTEXT(F40)</f>
        <v>1</v>
      </c>
      <c r="I40" s="27" t="str">
        <f>IF(H40,E40,0)</f>
        <v>Standard</v>
      </c>
      <c r="J40" s="37"/>
      <c r="K40" s="31">
        <v>3010.0</v>
      </c>
      <c r="L40" s="38">
        <f>K40/$L$1*1.05*1.1</f>
        <v>6321</v>
      </c>
      <c r="M40" s="80"/>
      <c r="N40" s="27">
        <f>K40</f>
        <v>3010</v>
      </c>
      <c r="O40" s="81"/>
      <c r="P40" s="66"/>
      <c r="Q40" s="66"/>
      <c r="R40" s="66"/>
      <c r="S40" s="66"/>
      <c r="T40" s="66"/>
      <c r="U40" s="66"/>
      <c r="V40" s="66"/>
    </row>
    <row r="41" ht="12.0" customHeight="1">
      <c r="A41" s="82" t="s">
        <v>35</v>
      </c>
      <c r="E41" s="83" t="s">
        <v>36</v>
      </c>
      <c r="G41" s="65"/>
      <c r="H41" s="15"/>
      <c r="I41" s="27"/>
      <c r="J41" s="65"/>
      <c r="K41" s="31"/>
      <c r="L41" s="38"/>
      <c r="M41" s="80"/>
      <c r="N41" s="84"/>
      <c r="O41" s="81"/>
      <c r="P41" s="85"/>
      <c r="Q41" s="85"/>
      <c r="R41" s="85"/>
      <c r="S41" s="85"/>
      <c r="T41" s="85"/>
      <c r="U41" s="85"/>
      <c r="V41" s="85"/>
    </row>
    <row r="42" ht="12.0" customHeight="1">
      <c r="A42" s="82" t="s">
        <v>37</v>
      </c>
      <c r="E42" s="83" t="s">
        <v>36</v>
      </c>
      <c r="G42" s="65"/>
      <c r="H42" s="15"/>
      <c r="I42" s="27"/>
      <c r="J42" s="65"/>
      <c r="K42" s="31"/>
      <c r="L42" s="38"/>
      <c r="M42" s="80"/>
      <c r="N42" s="84"/>
      <c r="O42" s="81"/>
      <c r="P42" s="85"/>
      <c r="Q42" s="85"/>
      <c r="R42" s="85"/>
      <c r="S42" s="85"/>
      <c r="T42" s="85"/>
      <c r="U42" s="85"/>
      <c r="V42" s="85"/>
    </row>
    <row r="43" ht="12.0" customHeight="1">
      <c r="A43" s="82" t="s">
        <v>38</v>
      </c>
      <c r="E43" s="83" t="s">
        <v>36</v>
      </c>
      <c r="G43" s="65"/>
      <c r="H43" s="15"/>
      <c r="I43" s="27"/>
      <c r="J43" s="65"/>
      <c r="K43" s="31"/>
      <c r="L43" s="38"/>
      <c r="M43" s="80"/>
      <c r="N43" s="84"/>
      <c r="O43" s="81"/>
      <c r="P43" s="85"/>
      <c r="Q43" s="85"/>
      <c r="R43" s="85"/>
      <c r="S43" s="85"/>
      <c r="T43" s="85"/>
      <c r="U43" s="85"/>
      <c r="V43" s="85"/>
    </row>
    <row r="44" ht="12.0" customHeight="1">
      <c r="A44" s="78" t="s">
        <v>39</v>
      </c>
      <c r="E44" s="79" t="s">
        <v>22</v>
      </c>
      <c r="F44" s="73" t="s">
        <v>15</v>
      </c>
      <c r="G44" s="37"/>
      <c r="H44" s="15" t="b">
        <f>ISTEXT(F44)</f>
        <v>1</v>
      </c>
      <c r="I44" s="27" t="str">
        <f>IF(H44,E44,0)</f>
        <v>Standard</v>
      </c>
      <c r="J44" s="37"/>
      <c r="K44" s="31">
        <v>2090.0</v>
      </c>
      <c r="L44" s="38">
        <f>K44/$L$1*1.05*1.1</f>
        <v>4389</v>
      </c>
      <c r="M44" s="80"/>
      <c r="N44" s="27">
        <f>K44</f>
        <v>2090</v>
      </c>
      <c r="O44" s="81"/>
      <c r="P44" s="66"/>
      <c r="Q44" s="66"/>
      <c r="R44" s="66"/>
      <c r="S44" s="66"/>
      <c r="T44" s="66"/>
      <c r="U44" s="66"/>
      <c r="V44" s="66"/>
    </row>
    <row r="45" ht="12.0" customHeight="1">
      <c r="A45" s="86" t="s">
        <v>40</v>
      </c>
      <c r="E45" s="83" t="s">
        <v>36</v>
      </c>
      <c r="G45" s="65"/>
      <c r="H45" s="15"/>
      <c r="I45" s="27"/>
      <c r="J45" s="65"/>
      <c r="K45" s="31"/>
      <c r="L45" s="38"/>
      <c r="M45" s="80"/>
      <c r="N45" s="27"/>
      <c r="O45" s="81"/>
      <c r="P45" s="66"/>
      <c r="Q45" s="66"/>
      <c r="R45" s="66"/>
      <c r="S45" s="66"/>
      <c r="T45" s="66"/>
      <c r="U45" s="66"/>
      <c r="V45" s="66"/>
    </row>
    <row r="46" ht="12.0" customHeight="1">
      <c r="A46" s="87" t="s">
        <v>41</v>
      </c>
      <c r="E46" s="79" t="s">
        <v>22</v>
      </c>
      <c r="F46" s="73" t="s">
        <v>15</v>
      </c>
      <c r="G46" s="65"/>
      <c r="H46" s="15"/>
      <c r="I46" s="27"/>
      <c r="J46" s="65"/>
      <c r="K46" s="31">
        <v>930.0</v>
      </c>
      <c r="L46" s="38"/>
      <c r="M46" s="80"/>
      <c r="N46" s="27">
        <f>K46</f>
        <v>930</v>
      </c>
      <c r="O46" s="81"/>
      <c r="P46" s="66"/>
      <c r="Q46" s="66"/>
      <c r="R46" s="66"/>
      <c r="S46" s="66"/>
      <c r="T46" s="66"/>
      <c r="U46" s="66"/>
      <c r="V46" s="66"/>
    </row>
    <row r="47" ht="12.0" customHeight="1">
      <c r="A47" s="87" t="s">
        <v>42</v>
      </c>
      <c r="E47" s="79" t="s">
        <v>22</v>
      </c>
      <c r="F47" s="73" t="s">
        <v>15</v>
      </c>
      <c r="G47" s="65"/>
      <c r="H47" s="15"/>
      <c r="I47" s="27"/>
      <c r="J47" s="65"/>
      <c r="K47" s="31"/>
      <c r="L47" s="38"/>
      <c r="M47" s="80"/>
      <c r="N47" s="27"/>
      <c r="O47" s="81"/>
      <c r="P47" s="66"/>
      <c r="Q47" s="66"/>
      <c r="R47" s="66"/>
      <c r="S47" s="66"/>
      <c r="T47" s="66"/>
      <c r="U47" s="66"/>
      <c r="V47" s="66"/>
    </row>
    <row r="48" ht="6.0" customHeight="1">
      <c r="A48" s="59"/>
      <c r="B48" s="60"/>
      <c r="C48" s="60"/>
      <c r="D48" s="60"/>
      <c r="E48" s="61"/>
      <c r="F48" s="30"/>
      <c r="G48" s="51"/>
      <c r="H48" s="51"/>
      <c r="I48" s="51"/>
      <c r="J48" s="51"/>
      <c r="K48" s="31"/>
      <c r="L48" s="38"/>
      <c r="M48" s="80"/>
      <c r="N48" s="27"/>
      <c r="O48" s="81"/>
      <c r="P48" s="66"/>
      <c r="Q48" s="66"/>
      <c r="R48" s="66"/>
      <c r="S48" s="66"/>
      <c r="T48" s="66"/>
      <c r="U48" s="66"/>
      <c r="V48" s="66"/>
    </row>
    <row r="49" ht="12.0" customHeight="1">
      <c r="A49" s="88" t="s">
        <v>9</v>
      </c>
      <c r="C49" s="88"/>
      <c r="D49" s="63"/>
      <c r="E49" s="64"/>
      <c r="F49" s="46"/>
      <c r="G49" s="65"/>
      <c r="H49" s="15"/>
      <c r="I49" s="27"/>
      <c r="J49" s="37"/>
      <c r="K49" s="31"/>
      <c r="L49" s="38"/>
      <c r="M49" s="16"/>
      <c r="N49" s="66"/>
      <c r="O49" s="66"/>
      <c r="P49" s="66"/>
      <c r="Q49" s="66"/>
      <c r="R49" s="66"/>
      <c r="S49" s="66"/>
      <c r="T49" s="66"/>
      <c r="U49" s="66"/>
      <c r="V49" s="66"/>
    </row>
    <row r="50" ht="12.0" customHeight="1">
      <c r="A50" s="89" t="s">
        <v>43</v>
      </c>
      <c r="B50" s="60"/>
      <c r="C50" s="61"/>
      <c r="D50" s="90"/>
      <c r="E50" s="91">
        <f>L50</f>
        <v>1071</v>
      </c>
      <c r="F50" s="73" t="s">
        <v>15</v>
      </c>
      <c r="G50" s="37"/>
      <c r="H50" s="15" t="b">
        <f>ISTEXT(F50)</f>
        <v>1</v>
      </c>
      <c r="I50" s="27">
        <f>IF(H50,E50,0)</f>
        <v>1071</v>
      </c>
      <c r="J50" s="37"/>
      <c r="K50" s="31">
        <v>2600.0</v>
      </c>
      <c r="L50" s="38">
        <f>(K50-K44)/$L$1*1.05*1.1</f>
        <v>1071</v>
      </c>
      <c r="M50" s="80"/>
      <c r="N50" s="27">
        <f t="shared" ref="N50:N120" si="6">IF(H50,K50,0)</f>
        <v>2600</v>
      </c>
      <c r="O50" s="81"/>
      <c r="P50" s="66"/>
      <c r="Q50" s="66"/>
      <c r="R50" s="66"/>
      <c r="S50" s="66"/>
      <c r="T50" s="66"/>
      <c r="U50" s="66"/>
      <c r="V50" s="66"/>
    </row>
    <row r="51" ht="12.0" customHeight="1">
      <c r="A51" s="86" t="s">
        <v>44</v>
      </c>
      <c r="E51" s="83" t="s">
        <v>36</v>
      </c>
      <c r="F51" s="46"/>
      <c r="G51" s="65"/>
      <c r="H51" s="15"/>
      <c r="I51" s="27"/>
      <c r="J51" s="65"/>
      <c r="K51" s="31"/>
      <c r="L51" s="38"/>
      <c r="M51" s="80"/>
      <c r="N51" s="27">
        <f t="shared" si="6"/>
        <v>0</v>
      </c>
      <c r="O51" s="81"/>
      <c r="P51" s="66"/>
      <c r="Q51" s="66"/>
      <c r="R51" s="66"/>
      <c r="S51" s="66"/>
      <c r="T51" s="66"/>
      <c r="U51" s="66"/>
      <c r="V51" s="66"/>
    </row>
    <row r="52" ht="12.0" customHeight="1">
      <c r="A52" s="86" t="s">
        <v>45</v>
      </c>
      <c r="E52" s="83" t="s">
        <v>36</v>
      </c>
      <c r="F52" s="46"/>
      <c r="G52" s="65"/>
      <c r="H52" s="15"/>
      <c r="I52" s="27"/>
      <c r="J52" s="65"/>
      <c r="K52" s="31"/>
      <c r="L52" s="38"/>
      <c r="M52" s="80"/>
      <c r="N52" s="27">
        <f t="shared" si="6"/>
        <v>0</v>
      </c>
      <c r="O52" s="81"/>
      <c r="P52" s="66"/>
      <c r="Q52" s="66"/>
      <c r="R52" s="66"/>
      <c r="S52" s="66"/>
      <c r="T52" s="66"/>
      <c r="U52" s="66"/>
      <c r="V52" s="66"/>
    </row>
    <row r="53" ht="12.0" customHeight="1">
      <c r="A53" s="86" t="s">
        <v>46</v>
      </c>
      <c r="E53" s="83" t="s">
        <v>36</v>
      </c>
      <c r="F53" s="46"/>
      <c r="G53" s="65"/>
      <c r="H53" s="15"/>
      <c r="I53" s="27"/>
      <c r="J53" s="65"/>
      <c r="K53" s="31"/>
      <c r="L53" s="38"/>
      <c r="M53" s="80"/>
      <c r="N53" s="27">
        <f t="shared" si="6"/>
        <v>0</v>
      </c>
      <c r="O53" s="81"/>
      <c r="P53" s="66"/>
      <c r="Q53" s="66"/>
      <c r="R53" s="66"/>
      <c r="S53" s="66"/>
      <c r="T53" s="66"/>
      <c r="U53" s="66"/>
      <c r="V53" s="66"/>
    </row>
    <row r="54" ht="12.0" customHeight="1">
      <c r="A54" s="89" t="s">
        <v>47</v>
      </c>
      <c r="B54" s="60"/>
      <c r="C54" s="61"/>
      <c r="D54" s="90"/>
      <c r="E54" s="91">
        <f>L54</f>
        <v>9513</v>
      </c>
      <c r="F54" s="92"/>
      <c r="G54" s="37"/>
      <c r="H54" s="15" t="b">
        <f>ISTEXT(F54)</f>
        <v>0</v>
      </c>
      <c r="I54" s="27">
        <f>IF(H54,E54,0)</f>
        <v>0</v>
      </c>
      <c r="J54" s="37"/>
      <c r="K54" s="31">
        <v>4530.0</v>
      </c>
      <c r="L54" s="38">
        <f>K54/$L$1*1.05*1.1</f>
        <v>9513</v>
      </c>
      <c r="M54" s="80"/>
      <c r="N54" s="27">
        <f t="shared" si="6"/>
        <v>0</v>
      </c>
      <c r="O54" s="93"/>
      <c r="P54" s="66"/>
      <c r="Q54" s="66"/>
      <c r="R54" s="66"/>
      <c r="S54" s="66"/>
      <c r="T54" s="66"/>
      <c r="U54" s="66"/>
      <c r="V54" s="66"/>
    </row>
    <row r="55" ht="12.0" customHeight="1">
      <c r="A55" s="86" t="s">
        <v>48</v>
      </c>
      <c r="E55" s="83" t="s">
        <v>36</v>
      </c>
      <c r="F55" s="46"/>
      <c r="G55" s="65"/>
      <c r="H55" s="15"/>
      <c r="I55" s="27"/>
      <c r="J55" s="65"/>
      <c r="K55" s="31"/>
      <c r="L55" s="38"/>
      <c r="M55" s="80"/>
      <c r="N55" s="27">
        <f t="shared" si="6"/>
        <v>0</v>
      </c>
      <c r="O55" s="81"/>
      <c r="P55" s="66"/>
      <c r="Q55" s="66"/>
      <c r="R55" s="66"/>
      <c r="S55" s="66"/>
      <c r="T55" s="66"/>
      <c r="U55" s="66"/>
      <c r="V55" s="66"/>
    </row>
    <row r="56" ht="12.0" customHeight="1">
      <c r="A56" s="86" t="s">
        <v>49</v>
      </c>
      <c r="E56" s="83" t="s">
        <v>36</v>
      </c>
      <c r="F56" s="46"/>
      <c r="G56" s="65"/>
      <c r="H56" s="15"/>
      <c r="I56" s="27"/>
      <c r="J56" s="65"/>
      <c r="K56" s="31"/>
      <c r="L56" s="38"/>
      <c r="M56" s="80"/>
      <c r="N56" s="27">
        <f t="shared" si="6"/>
        <v>0</v>
      </c>
      <c r="O56" s="81"/>
      <c r="P56" s="66"/>
      <c r="Q56" s="66"/>
      <c r="R56" s="66"/>
      <c r="S56" s="66"/>
      <c r="T56" s="66"/>
      <c r="U56" s="66"/>
      <c r="V56" s="66"/>
    </row>
    <row r="57" ht="12.0" customHeight="1">
      <c r="A57" s="86" t="s">
        <v>50</v>
      </c>
      <c r="E57" s="83" t="s">
        <v>36</v>
      </c>
      <c r="F57" s="46"/>
      <c r="G57" s="65"/>
      <c r="H57" s="15"/>
      <c r="I57" s="27"/>
      <c r="J57" s="65"/>
      <c r="K57" s="31"/>
      <c r="L57" s="38"/>
      <c r="M57" s="80"/>
      <c r="N57" s="27">
        <f t="shared" si="6"/>
        <v>0</v>
      </c>
      <c r="O57" s="81"/>
      <c r="P57" s="66"/>
      <c r="Q57" s="66"/>
      <c r="R57" s="66"/>
      <c r="S57" s="66"/>
      <c r="T57" s="66"/>
      <c r="U57" s="66"/>
      <c r="V57" s="66"/>
    </row>
    <row r="58" ht="12.0" customHeight="1">
      <c r="A58" s="86" t="s">
        <v>51</v>
      </c>
      <c r="E58" s="83" t="s">
        <v>36</v>
      </c>
      <c r="F58" s="46"/>
      <c r="G58" s="65"/>
      <c r="H58" s="15"/>
      <c r="I58" s="27"/>
      <c r="J58" s="65"/>
      <c r="K58" s="31"/>
      <c r="L58" s="38"/>
      <c r="M58" s="80"/>
      <c r="N58" s="27">
        <f t="shared" si="6"/>
        <v>0</v>
      </c>
      <c r="O58" s="81"/>
      <c r="P58" s="66"/>
      <c r="Q58" s="66"/>
      <c r="R58" s="66"/>
      <c r="S58" s="66"/>
      <c r="T58" s="66"/>
      <c r="U58" s="66"/>
      <c r="V58" s="66"/>
    </row>
    <row r="59" ht="12.0" customHeight="1">
      <c r="A59" s="86" t="s">
        <v>52</v>
      </c>
      <c r="E59" s="83" t="s">
        <v>36</v>
      </c>
      <c r="F59" s="46"/>
      <c r="G59" s="65"/>
      <c r="H59" s="15"/>
      <c r="I59" s="27"/>
      <c r="J59" s="65"/>
      <c r="K59" s="31"/>
      <c r="L59" s="38"/>
      <c r="M59" s="80"/>
      <c r="N59" s="27">
        <f t="shared" si="6"/>
        <v>0</v>
      </c>
      <c r="O59" s="81"/>
      <c r="P59" s="66"/>
      <c r="Q59" s="66"/>
      <c r="R59" s="66"/>
      <c r="S59" s="66"/>
      <c r="T59" s="66"/>
      <c r="U59" s="66"/>
      <c r="V59" s="66"/>
    </row>
    <row r="60" ht="12.0" customHeight="1">
      <c r="A60" s="86" t="s">
        <v>53</v>
      </c>
      <c r="E60" s="83" t="s">
        <v>36</v>
      </c>
      <c r="F60" s="46"/>
      <c r="G60" s="65"/>
      <c r="H60" s="15"/>
      <c r="I60" s="27"/>
      <c r="J60" s="65"/>
      <c r="K60" s="31"/>
      <c r="L60" s="38"/>
      <c r="M60" s="80"/>
      <c r="N60" s="27">
        <f t="shared" si="6"/>
        <v>0</v>
      </c>
      <c r="O60" s="81"/>
      <c r="P60" s="66"/>
      <c r="Q60" s="66"/>
      <c r="R60" s="66"/>
      <c r="S60" s="66"/>
      <c r="T60" s="66"/>
      <c r="U60" s="66"/>
      <c r="V60" s="66"/>
    </row>
    <row r="61" ht="2.25" customHeight="1">
      <c r="A61" s="86"/>
      <c r="E61" s="83"/>
      <c r="F61" s="46"/>
      <c r="G61" s="65"/>
      <c r="H61" s="15"/>
      <c r="I61" s="27"/>
      <c r="J61" s="65"/>
      <c r="K61" s="31"/>
      <c r="L61" s="38"/>
      <c r="M61" s="80"/>
      <c r="N61" s="27">
        <f t="shared" si="6"/>
        <v>0</v>
      </c>
      <c r="O61" s="81"/>
      <c r="P61" s="66"/>
      <c r="Q61" s="66"/>
      <c r="R61" s="66"/>
      <c r="S61" s="66"/>
      <c r="T61" s="66"/>
      <c r="U61" s="66"/>
      <c r="V61" s="66"/>
    </row>
    <row r="62" ht="12.0" customHeight="1">
      <c r="A62" s="89" t="s">
        <v>54</v>
      </c>
      <c r="B62" s="61"/>
      <c r="C62" s="94"/>
      <c r="D62" s="90"/>
      <c r="E62" s="91">
        <f>L62</f>
        <v>9135</v>
      </c>
      <c r="F62" s="92"/>
      <c r="G62" s="37"/>
      <c r="H62" s="15" t="b">
        <f>ISTEXT(F62)</f>
        <v>0</v>
      </c>
      <c r="I62" s="27">
        <f>IF(H62,E62,0)</f>
        <v>0</v>
      </c>
      <c r="J62" s="37"/>
      <c r="K62" s="31">
        <v>4350.0</v>
      </c>
      <c r="L62" s="38">
        <f>K62/$L$1*1.05*1.1</f>
        <v>9135</v>
      </c>
      <c r="M62" s="80"/>
      <c r="N62" s="27">
        <f t="shared" si="6"/>
        <v>0</v>
      </c>
      <c r="O62" s="93"/>
      <c r="P62" s="66"/>
      <c r="Q62" s="66"/>
      <c r="R62" s="66"/>
      <c r="S62" s="66"/>
      <c r="T62" s="66"/>
      <c r="U62" s="66"/>
      <c r="V62" s="66"/>
    </row>
    <row r="63" ht="12.0" customHeight="1">
      <c r="A63" s="95" t="s">
        <v>55</v>
      </c>
      <c r="E63" s="83" t="s">
        <v>36</v>
      </c>
      <c r="F63" s="96"/>
      <c r="G63" s="97"/>
      <c r="H63" s="98"/>
      <c r="I63" s="99"/>
      <c r="J63" s="97"/>
      <c r="K63" s="31"/>
      <c r="L63" s="38"/>
      <c r="M63" s="100"/>
      <c r="N63" s="27">
        <f t="shared" si="6"/>
        <v>0</v>
      </c>
      <c r="O63" s="101"/>
      <c r="P63" s="102"/>
      <c r="Q63" s="102"/>
      <c r="R63" s="102"/>
      <c r="S63" s="102"/>
      <c r="T63" s="102"/>
      <c r="U63" s="102"/>
      <c r="V63" s="102"/>
      <c r="W63" s="103"/>
      <c r="X63" s="103"/>
      <c r="Y63" s="103"/>
    </row>
    <row r="64" ht="12.0" customHeight="1">
      <c r="A64" s="95" t="s">
        <v>56</v>
      </c>
      <c r="E64" s="83" t="s">
        <v>36</v>
      </c>
      <c r="F64" s="96"/>
      <c r="G64" s="97"/>
      <c r="H64" s="98"/>
      <c r="I64" s="99"/>
      <c r="J64" s="97"/>
      <c r="K64" s="31"/>
      <c r="L64" s="38"/>
      <c r="M64" s="100"/>
      <c r="N64" s="27">
        <f t="shared" si="6"/>
        <v>0</v>
      </c>
      <c r="O64" s="101"/>
      <c r="P64" s="102"/>
      <c r="Q64" s="102"/>
      <c r="R64" s="102"/>
      <c r="S64" s="102"/>
      <c r="T64" s="102"/>
      <c r="U64" s="102"/>
      <c r="V64" s="102"/>
      <c r="W64" s="103"/>
      <c r="X64" s="103"/>
      <c r="Y64" s="103"/>
    </row>
    <row r="65" ht="12.0" customHeight="1">
      <c r="A65" s="82" t="s">
        <v>57</v>
      </c>
      <c r="E65" s="83" t="s">
        <v>36</v>
      </c>
      <c r="F65" s="96"/>
      <c r="G65" s="97"/>
      <c r="H65" s="98"/>
      <c r="I65" s="99"/>
      <c r="J65" s="97"/>
      <c r="K65" s="31"/>
      <c r="L65" s="38"/>
      <c r="M65" s="100"/>
      <c r="N65" s="27">
        <f t="shared" si="6"/>
        <v>0</v>
      </c>
      <c r="O65" s="101"/>
      <c r="P65" s="102"/>
      <c r="Q65" s="102"/>
      <c r="R65" s="102"/>
      <c r="S65" s="102"/>
      <c r="T65" s="102"/>
      <c r="U65" s="102"/>
      <c r="V65" s="102"/>
      <c r="W65" s="103"/>
      <c r="X65" s="103"/>
      <c r="Y65" s="103"/>
    </row>
    <row r="66" ht="12.0" customHeight="1">
      <c r="A66" s="82" t="s">
        <v>58</v>
      </c>
      <c r="E66" s="83" t="s">
        <v>36</v>
      </c>
      <c r="F66" s="96"/>
      <c r="G66" s="97"/>
      <c r="H66" s="98"/>
      <c r="I66" s="99"/>
      <c r="J66" s="97"/>
      <c r="K66" s="31"/>
      <c r="L66" s="38"/>
      <c r="M66" s="100"/>
      <c r="N66" s="27">
        <f t="shared" si="6"/>
        <v>0</v>
      </c>
      <c r="O66" s="101"/>
      <c r="P66" s="102"/>
      <c r="Q66" s="102"/>
      <c r="R66" s="102"/>
      <c r="S66" s="102"/>
      <c r="T66" s="102"/>
      <c r="U66" s="102"/>
      <c r="V66" s="102"/>
      <c r="W66" s="103"/>
      <c r="X66" s="103"/>
      <c r="Y66" s="103"/>
    </row>
    <row r="67" ht="12.0" customHeight="1">
      <c r="A67" s="82" t="s">
        <v>59</v>
      </c>
      <c r="E67" s="83" t="s">
        <v>36</v>
      </c>
      <c r="F67" s="96"/>
      <c r="G67" s="97"/>
      <c r="H67" s="98"/>
      <c r="I67" s="99"/>
      <c r="J67" s="97"/>
      <c r="K67" s="31"/>
      <c r="L67" s="38"/>
      <c r="M67" s="100"/>
      <c r="N67" s="27">
        <f t="shared" si="6"/>
        <v>0</v>
      </c>
      <c r="O67" s="101"/>
      <c r="P67" s="102"/>
      <c r="Q67" s="102"/>
      <c r="R67" s="102"/>
      <c r="S67" s="102"/>
      <c r="T67" s="102"/>
      <c r="U67" s="102"/>
      <c r="V67" s="102"/>
      <c r="W67" s="103"/>
      <c r="X67" s="103"/>
      <c r="Y67" s="103"/>
    </row>
    <row r="68" ht="12.0" customHeight="1">
      <c r="A68" s="82" t="s">
        <v>60</v>
      </c>
      <c r="E68" s="83" t="s">
        <v>36</v>
      </c>
      <c r="F68" s="96"/>
      <c r="G68" s="97"/>
      <c r="H68" s="98"/>
      <c r="I68" s="99"/>
      <c r="J68" s="97"/>
      <c r="K68" s="31"/>
      <c r="L68" s="38"/>
      <c r="M68" s="100"/>
      <c r="N68" s="27">
        <f t="shared" si="6"/>
        <v>0</v>
      </c>
      <c r="O68" s="101"/>
      <c r="P68" s="102"/>
      <c r="Q68" s="102"/>
      <c r="R68" s="102"/>
      <c r="S68" s="102"/>
      <c r="T68" s="102"/>
      <c r="U68" s="102"/>
      <c r="V68" s="102"/>
      <c r="W68" s="103"/>
      <c r="X68" s="103"/>
      <c r="Y68" s="103"/>
    </row>
    <row r="69" ht="12.0" customHeight="1">
      <c r="A69" s="82" t="s">
        <v>61</v>
      </c>
      <c r="E69" s="83" t="s">
        <v>36</v>
      </c>
      <c r="F69" s="96"/>
      <c r="G69" s="97"/>
      <c r="H69" s="98"/>
      <c r="I69" s="99"/>
      <c r="J69" s="97"/>
      <c r="K69" s="31"/>
      <c r="L69" s="38"/>
      <c r="M69" s="100"/>
      <c r="N69" s="27">
        <f t="shared" si="6"/>
        <v>0</v>
      </c>
      <c r="O69" s="101"/>
      <c r="P69" s="102"/>
      <c r="Q69" s="102"/>
      <c r="R69" s="102"/>
      <c r="S69" s="102"/>
      <c r="T69" s="102"/>
      <c r="U69" s="102"/>
      <c r="V69" s="102"/>
      <c r="W69" s="103"/>
      <c r="X69" s="103"/>
      <c r="Y69" s="103"/>
    </row>
    <row r="70" ht="12.0" customHeight="1">
      <c r="A70" s="82" t="s">
        <v>62</v>
      </c>
      <c r="E70" s="83" t="s">
        <v>36</v>
      </c>
      <c r="F70" s="96"/>
      <c r="G70" s="97"/>
      <c r="H70" s="98"/>
      <c r="I70" s="99"/>
      <c r="J70" s="97"/>
      <c r="K70" s="31"/>
      <c r="L70" s="38"/>
      <c r="M70" s="100"/>
      <c r="N70" s="27">
        <f t="shared" si="6"/>
        <v>0</v>
      </c>
      <c r="O70" s="101"/>
      <c r="P70" s="102"/>
      <c r="Q70" s="102"/>
      <c r="R70" s="102"/>
      <c r="S70" s="102"/>
      <c r="T70" s="102"/>
      <c r="U70" s="102"/>
      <c r="V70" s="102"/>
      <c r="W70" s="103"/>
      <c r="X70" s="103"/>
      <c r="Y70" s="103"/>
    </row>
    <row r="71" ht="12.0" customHeight="1">
      <c r="A71" s="82" t="s">
        <v>63</v>
      </c>
      <c r="E71" s="83" t="s">
        <v>36</v>
      </c>
      <c r="F71" s="96"/>
      <c r="G71" s="97"/>
      <c r="H71" s="98"/>
      <c r="I71" s="99"/>
      <c r="J71" s="97"/>
      <c r="K71" s="31"/>
      <c r="L71" s="38"/>
      <c r="M71" s="100"/>
      <c r="N71" s="27">
        <f t="shared" si="6"/>
        <v>0</v>
      </c>
      <c r="O71" s="101"/>
      <c r="P71" s="102"/>
      <c r="Q71" s="102"/>
      <c r="R71" s="102"/>
      <c r="S71" s="102"/>
      <c r="T71" s="102"/>
      <c r="U71" s="102"/>
      <c r="V71" s="102"/>
      <c r="W71" s="103"/>
      <c r="X71" s="103"/>
      <c r="Y71" s="103"/>
    </row>
    <row r="72" ht="12.0" customHeight="1">
      <c r="A72" s="82" t="s">
        <v>64</v>
      </c>
      <c r="E72" s="83" t="s">
        <v>36</v>
      </c>
      <c r="F72" s="96"/>
      <c r="G72" s="97"/>
      <c r="H72" s="98"/>
      <c r="I72" s="99"/>
      <c r="J72" s="97"/>
      <c r="K72" s="31"/>
      <c r="L72" s="38"/>
      <c r="M72" s="100"/>
      <c r="N72" s="27">
        <f t="shared" si="6"/>
        <v>0</v>
      </c>
      <c r="O72" s="101"/>
      <c r="P72" s="102"/>
      <c r="Q72" s="102"/>
      <c r="R72" s="102"/>
      <c r="S72" s="102"/>
      <c r="T72" s="102"/>
      <c r="U72" s="102"/>
      <c r="V72" s="102"/>
      <c r="W72" s="103"/>
      <c r="X72" s="103"/>
      <c r="Y72" s="103"/>
    </row>
    <row r="73" ht="12.0" customHeight="1">
      <c r="A73" s="86" t="s">
        <v>65</v>
      </c>
      <c r="E73" s="83" t="s">
        <v>36</v>
      </c>
      <c r="F73" s="46"/>
      <c r="G73" s="65"/>
      <c r="H73" s="15"/>
      <c r="I73" s="27"/>
      <c r="J73" s="65"/>
      <c r="K73" s="31"/>
      <c r="L73" s="38"/>
      <c r="M73" s="80"/>
      <c r="N73" s="27">
        <f t="shared" si="6"/>
        <v>0</v>
      </c>
      <c r="O73" s="81"/>
      <c r="P73" s="66"/>
      <c r="Q73" s="66"/>
      <c r="R73" s="66"/>
      <c r="S73" s="66"/>
      <c r="T73" s="66"/>
      <c r="U73" s="66"/>
      <c r="V73" s="66"/>
    </row>
    <row r="74" ht="12.0" customHeight="1">
      <c r="A74" s="104" t="s">
        <v>66</v>
      </c>
      <c r="B74" s="105"/>
      <c r="C74" s="105"/>
      <c r="D74" s="106"/>
      <c r="E74" s="91">
        <f>L74</f>
        <v>1638</v>
      </c>
      <c r="F74" s="92" t="s">
        <v>15</v>
      </c>
      <c r="G74" s="37"/>
      <c r="H74" s="15" t="b">
        <f>ISTEXT(F74)</f>
        <v>1</v>
      </c>
      <c r="I74" s="27">
        <f>IF(H74,E74,0)</f>
        <v>1638</v>
      </c>
      <c r="J74" s="37"/>
      <c r="K74" s="31">
        <v>780.0</v>
      </c>
      <c r="L74" s="38">
        <f>K74/$L$1*1.05*1.1</f>
        <v>1638</v>
      </c>
      <c r="M74" s="80"/>
      <c r="N74" s="27">
        <f t="shared" si="6"/>
        <v>780</v>
      </c>
      <c r="O74" s="81"/>
      <c r="P74" s="66"/>
      <c r="Q74" s="66"/>
      <c r="R74" s="66"/>
      <c r="S74" s="66"/>
      <c r="T74" s="66"/>
      <c r="U74" s="66"/>
      <c r="V74" s="66"/>
    </row>
    <row r="75" ht="12.0" customHeight="1">
      <c r="A75" s="86" t="s">
        <v>67</v>
      </c>
      <c r="E75" s="83" t="s">
        <v>36</v>
      </c>
      <c r="F75" s="46"/>
      <c r="G75" s="65"/>
      <c r="H75" s="15"/>
      <c r="I75" s="27"/>
      <c r="J75" s="65"/>
      <c r="K75" s="31"/>
      <c r="L75" s="38"/>
      <c r="M75" s="80"/>
      <c r="N75" s="27">
        <f t="shared" si="6"/>
        <v>0</v>
      </c>
      <c r="O75" s="81"/>
      <c r="P75" s="66"/>
      <c r="Q75" s="66"/>
      <c r="R75" s="66"/>
      <c r="S75" s="66"/>
      <c r="T75" s="66"/>
      <c r="U75" s="66"/>
      <c r="V75" s="66"/>
    </row>
    <row r="76" ht="12.0" customHeight="1">
      <c r="A76" s="89" t="s">
        <v>68</v>
      </c>
      <c r="B76" s="61"/>
      <c r="C76" s="94"/>
      <c r="D76" s="90"/>
      <c r="E76" s="91"/>
      <c r="F76" s="91"/>
      <c r="G76" s="37"/>
      <c r="H76" s="15"/>
      <c r="I76" s="27"/>
      <c r="J76" s="37"/>
      <c r="K76" s="31"/>
      <c r="L76" s="38"/>
      <c r="M76" s="80"/>
      <c r="N76" s="27">
        <f t="shared" si="6"/>
        <v>0</v>
      </c>
      <c r="O76" s="81"/>
      <c r="P76" s="66"/>
      <c r="Q76" s="66"/>
      <c r="R76" s="66"/>
      <c r="S76" s="66"/>
      <c r="T76" s="66"/>
      <c r="U76" s="66"/>
      <c r="V76" s="66"/>
    </row>
    <row r="77" ht="12.0" customHeight="1">
      <c r="A77" s="107" t="s">
        <v>69</v>
      </c>
      <c r="B77" s="34"/>
      <c r="C77" s="34"/>
      <c r="D77" s="35"/>
      <c r="E77" s="74">
        <f t="shared" ref="E77:E81" si="7">L77</f>
        <v>9513</v>
      </c>
      <c r="F77" s="73" t="s">
        <v>15</v>
      </c>
      <c r="G77" s="37"/>
      <c r="H77" s="15" t="b">
        <f t="shared" ref="H77:H81" si="8">ISTEXT(F77)</f>
        <v>1</v>
      </c>
      <c r="I77" s="27">
        <f t="shared" ref="I77:I81" si="9">IF(H77,E77,0)</f>
        <v>9513</v>
      </c>
      <c r="J77" s="37"/>
      <c r="K77" s="31">
        <v>4530.0</v>
      </c>
      <c r="L77" s="38">
        <f t="shared" ref="L77:L81" si="10">K77/$L$1*1.05*1.1</f>
        <v>9513</v>
      </c>
      <c r="M77" s="80"/>
      <c r="N77" s="27">
        <f t="shared" si="6"/>
        <v>4530</v>
      </c>
      <c r="O77" s="81"/>
      <c r="P77" s="66"/>
      <c r="Q77" s="66"/>
      <c r="R77" s="66"/>
      <c r="S77" s="66"/>
      <c r="T77" s="66"/>
      <c r="U77" s="66"/>
      <c r="V77" s="66"/>
    </row>
    <row r="78" ht="12.0" customHeight="1">
      <c r="A78" s="108" t="s">
        <v>70</v>
      </c>
      <c r="B78" s="34"/>
      <c r="C78" s="34"/>
      <c r="D78" s="35"/>
      <c r="E78" s="74">
        <f t="shared" si="7"/>
        <v>1344</v>
      </c>
      <c r="F78" s="73" t="s">
        <v>15</v>
      </c>
      <c r="G78" s="65"/>
      <c r="H78" s="15" t="b">
        <f t="shared" si="8"/>
        <v>1</v>
      </c>
      <c r="I78" s="27">
        <f t="shared" si="9"/>
        <v>1344</v>
      </c>
      <c r="J78" s="65"/>
      <c r="K78" s="31">
        <v>640.0</v>
      </c>
      <c r="L78" s="38">
        <f t="shared" si="10"/>
        <v>1344</v>
      </c>
      <c r="M78" s="80"/>
      <c r="N78" s="27">
        <f t="shared" si="6"/>
        <v>640</v>
      </c>
      <c r="O78" s="84"/>
      <c r="P78" s="66"/>
      <c r="Q78" s="66"/>
      <c r="R78" s="66"/>
      <c r="S78" s="66"/>
      <c r="T78" s="66"/>
      <c r="U78" s="66"/>
      <c r="V78" s="66"/>
    </row>
    <row r="79" ht="12.0" customHeight="1">
      <c r="A79" s="108" t="s">
        <v>71</v>
      </c>
      <c r="B79" s="34"/>
      <c r="C79" s="34"/>
      <c r="D79" s="35"/>
      <c r="E79" s="74">
        <f t="shared" si="7"/>
        <v>1491</v>
      </c>
      <c r="F79" s="73" t="s">
        <v>15</v>
      </c>
      <c r="G79" s="65"/>
      <c r="H79" s="15" t="b">
        <f t="shared" si="8"/>
        <v>1</v>
      </c>
      <c r="I79" s="27">
        <f t="shared" si="9"/>
        <v>1491</v>
      </c>
      <c r="J79" s="65"/>
      <c r="K79" s="31">
        <v>710.0</v>
      </c>
      <c r="L79" s="38">
        <f t="shared" si="10"/>
        <v>1491</v>
      </c>
      <c r="M79" s="80"/>
      <c r="N79" s="27">
        <f t="shared" si="6"/>
        <v>710</v>
      </c>
      <c r="O79" s="84"/>
      <c r="P79" s="66"/>
      <c r="Q79" s="66"/>
      <c r="R79" s="66"/>
      <c r="S79" s="66"/>
      <c r="T79" s="66"/>
      <c r="U79" s="66"/>
      <c r="V79" s="66"/>
    </row>
    <row r="80" ht="12.0" customHeight="1">
      <c r="A80" s="108" t="s">
        <v>72</v>
      </c>
      <c r="B80" s="34"/>
      <c r="C80" s="34"/>
      <c r="D80" s="35"/>
      <c r="E80" s="74">
        <f t="shared" si="7"/>
        <v>3213</v>
      </c>
      <c r="F80" s="73"/>
      <c r="G80" s="65"/>
      <c r="H80" s="15" t="b">
        <f t="shared" si="8"/>
        <v>0</v>
      </c>
      <c r="I80" s="27">
        <f t="shared" si="9"/>
        <v>0</v>
      </c>
      <c r="J80" s="37"/>
      <c r="K80" s="31">
        <v>1530.0</v>
      </c>
      <c r="L80" s="38">
        <f t="shared" si="10"/>
        <v>3213</v>
      </c>
      <c r="M80" s="80"/>
      <c r="N80" s="27">
        <f t="shared" si="6"/>
        <v>0</v>
      </c>
      <c r="O80" s="81"/>
      <c r="P80" s="66"/>
      <c r="Q80" s="66"/>
      <c r="R80" s="66"/>
      <c r="S80" s="66"/>
      <c r="T80" s="66"/>
      <c r="U80" s="66"/>
      <c r="V80" s="66"/>
    </row>
    <row r="81" ht="12.0" customHeight="1">
      <c r="A81" s="108" t="s">
        <v>73</v>
      </c>
      <c r="B81" s="34"/>
      <c r="C81" s="34"/>
      <c r="D81" s="35"/>
      <c r="E81" s="74">
        <f t="shared" si="7"/>
        <v>882</v>
      </c>
      <c r="F81" s="73"/>
      <c r="G81" s="65"/>
      <c r="H81" s="15" t="b">
        <f t="shared" si="8"/>
        <v>0</v>
      </c>
      <c r="I81" s="27">
        <f t="shared" si="9"/>
        <v>0</v>
      </c>
      <c r="J81" s="37"/>
      <c r="K81" s="31">
        <v>420.0</v>
      </c>
      <c r="L81" s="38">
        <f t="shared" si="10"/>
        <v>882</v>
      </c>
      <c r="M81" s="80"/>
      <c r="N81" s="27">
        <f t="shared" si="6"/>
        <v>0</v>
      </c>
      <c r="O81" s="81"/>
      <c r="P81" s="66"/>
      <c r="Q81" s="66"/>
      <c r="R81" s="66"/>
      <c r="S81" s="66"/>
      <c r="T81" s="66"/>
      <c r="U81" s="66"/>
      <c r="V81" s="66"/>
    </row>
    <row r="82" ht="12.0" customHeight="1">
      <c r="A82" s="89" t="s">
        <v>74</v>
      </c>
      <c r="B82" s="61"/>
      <c r="C82" s="94"/>
      <c r="D82" s="90"/>
      <c r="E82" s="91"/>
      <c r="F82" s="91"/>
      <c r="G82" s="37"/>
      <c r="H82" s="15"/>
      <c r="I82" s="27"/>
      <c r="J82" s="37"/>
      <c r="K82" s="31"/>
      <c r="L82" s="38"/>
      <c r="M82" s="80"/>
      <c r="N82" s="27">
        <f t="shared" si="6"/>
        <v>0</v>
      </c>
      <c r="O82" s="81"/>
      <c r="P82" s="66"/>
      <c r="Q82" s="66"/>
      <c r="R82" s="66"/>
      <c r="S82" s="66"/>
      <c r="T82" s="66"/>
      <c r="U82" s="66"/>
      <c r="V82" s="66"/>
    </row>
    <row r="83" ht="12.0" customHeight="1">
      <c r="A83" s="108" t="s">
        <v>75</v>
      </c>
      <c r="B83" s="34"/>
      <c r="C83" s="34"/>
      <c r="D83" s="35"/>
      <c r="E83" s="74">
        <f t="shared" ref="E83:E86" si="11">L83</f>
        <v>903</v>
      </c>
      <c r="F83" s="73"/>
      <c r="G83" s="65"/>
      <c r="H83" s="15" t="b">
        <f t="shared" ref="H83:H125" si="12">ISTEXT(F83)</f>
        <v>0</v>
      </c>
      <c r="I83" s="27">
        <f t="shared" ref="I83:I125" si="13">IF(H83,E83,0)</f>
        <v>0</v>
      </c>
      <c r="J83" s="37"/>
      <c r="K83" s="31">
        <v>430.0</v>
      </c>
      <c r="L83" s="38">
        <f t="shared" ref="L83:L114" si="14">K83/$L$1*1.05*1.1</f>
        <v>903</v>
      </c>
      <c r="M83" s="80"/>
      <c r="N83" s="27">
        <f t="shared" si="6"/>
        <v>0</v>
      </c>
      <c r="O83" s="81"/>
      <c r="P83" s="66"/>
      <c r="Q83" s="66"/>
      <c r="R83" s="66"/>
      <c r="S83" s="66"/>
      <c r="T83" s="66"/>
      <c r="U83" s="66"/>
      <c r="V83" s="66"/>
    </row>
    <row r="84" ht="12.0" customHeight="1">
      <c r="A84" s="108" t="s">
        <v>76</v>
      </c>
      <c r="B84" s="34"/>
      <c r="C84" s="34"/>
      <c r="D84" s="35"/>
      <c r="E84" s="74">
        <f t="shared" si="11"/>
        <v>1302</v>
      </c>
      <c r="F84" s="73"/>
      <c r="G84" s="65"/>
      <c r="H84" s="15" t="b">
        <f t="shared" si="12"/>
        <v>0</v>
      </c>
      <c r="I84" s="27">
        <f t="shared" si="13"/>
        <v>0</v>
      </c>
      <c r="J84" s="37"/>
      <c r="K84" s="31">
        <v>620.0</v>
      </c>
      <c r="L84" s="38">
        <f t="shared" si="14"/>
        <v>1302</v>
      </c>
      <c r="M84" s="80"/>
      <c r="N84" s="27">
        <f t="shared" si="6"/>
        <v>0</v>
      </c>
      <c r="O84" s="81"/>
      <c r="P84" s="66"/>
      <c r="Q84" s="66"/>
      <c r="R84" s="66"/>
      <c r="S84" s="66"/>
      <c r="T84" s="66"/>
      <c r="U84" s="66"/>
      <c r="V84" s="66"/>
    </row>
    <row r="85" ht="12.0" customHeight="1">
      <c r="A85" s="108" t="s">
        <v>77</v>
      </c>
      <c r="B85" s="34"/>
      <c r="C85" s="34"/>
      <c r="D85" s="35"/>
      <c r="E85" s="74">
        <f t="shared" si="11"/>
        <v>4641</v>
      </c>
      <c r="F85" s="73"/>
      <c r="G85" s="65"/>
      <c r="H85" s="15" t="b">
        <f t="shared" si="12"/>
        <v>0</v>
      </c>
      <c r="I85" s="27">
        <f t="shared" si="13"/>
        <v>0</v>
      </c>
      <c r="J85" s="37"/>
      <c r="K85" s="31">
        <v>2210.0</v>
      </c>
      <c r="L85" s="38">
        <f t="shared" si="14"/>
        <v>4641</v>
      </c>
      <c r="M85" s="80"/>
      <c r="N85" s="27">
        <f t="shared" si="6"/>
        <v>0</v>
      </c>
      <c r="O85" s="81"/>
      <c r="P85" s="66"/>
      <c r="Q85" s="66"/>
      <c r="R85" s="66"/>
      <c r="S85" s="66"/>
      <c r="T85" s="66"/>
      <c r="U85" s="66"/>
      <c r="V85" s="66"/>
    </row>
    <row r="86" ht="12.0" customHeight="1">
      <c r="A86" s="108" t="s">
        <v>78</v>
      </c>
      <c r="B86" s="34"/>
      <c r="C86" s="34"/>
      <c r="D86" s="35"/>
      <c r="E86" s="74">
        <f t="shared" si="11"/>
        <v>4641</v>
      </c>
      <c r="F86" s="73"/>
      <c r="G86" s="65"/>
      <c r="H86" s="15" t="b">
        <f t="shared" si="12"/>
        <v>0</v>
      </c>
      <c r="I86" s="27">
        <f t="shared" si="13"/>
        <v>0</v>
      </c>
      <c r="J86" s="37"/>
      <c r="K86" s="31">
        <v>2210.0</v>
      </c>
      <c r="L86" s="38">
        <f t="shared" si="14"/>
        <v>4641</v>
      </c>
      <c r="M86" s="80"/>
      <c r="N86" s="27">
        <f t="shared" si="6"/>
        <v>0</v>
      </c>
      <c r="O86" s="81"/>
      <c r="P86" s="66"/>
      <c r="Q86" s="66"/>
      <c r="R86" s="66"/>
      <c r="S86" s="66"/>
      <c r="T86" s="66"/>
      <c r="U86" s="66"/>
      <c r="V86" s="66"/>
    </row>
    <row r="87" ht="12.0" customHeight="1">
      <c r="A87" s="109" t="s">
        <v>79</v>
      </c>
      <c r="B87" s="110"/>
      <c r="C87" s="110"/>
      <c r="D87" s="111"/>
      <c r="E87" s="112">
        <v>4500.0</v>
      </c>
      <c r="F87" s="73" t="s">
        <v>15</v>
      </c>
      <c r="G87" s="65"/>
      <c r="H87" s="15" t="b">
        <f t="shared" si="12"/>
        <v>1</v>
      </c>
      <c r="I87" s="27">
        <f t="shared" si="13"/>
        <v>4500</v>
      </c>
      <c r="J87" s="65"/>
      <c r="K87" s="31">
        <v>1790.0</v>
      </c>
      <c r="L87" s="38">
        <f t="shared" si="14"/>
        <v>3759</v>
      </c>
      <c r="M87" s="80"/>
      <c r="N87" s="27">
        <f t="shared" si="6"/>
        <v>1790</v>
      </c>
      <c r="O87" s="81"/>
      <c r="P87" s="85"/>
      <c r="Q87" s="85"/>
      <c r="R87" s="85"/>
      <c r="S87" s="85"/>
      <c r="T87" s="85"/>
      <c r="U87" s="85"/>
      <c r="V87" s="85"/>
    </row>
    <row r="88" ht="12.0" customHeight="1">
      <c r="A88" s="108" t="s">
        <v>80</v>
      </c>
      <c r="B88" s="34"/>
      <c r="C88" s="34"/>
      <c r="D88" s="35"/>
      <c r="E88" s="74">
        <f t="shared" ref="E88:E114" si="15">L88</f>
        <v>7140</v>
      </c>
      <c r="F88" s="73"/>
      <c r="G88" s="65"/>
      <c r="H88" s="15" t="b">
        <f t="shared" si="12"/>
        <v>0</v>
      </c>
      <c r="I88" s="27">
        <f t="shared" si="13"/>
        <v>0</v>
      </c>
      <c r="J88" s="37"/>
      <c r="K88" s="31">
        <v>3400.0</v>
      </c>
      <c r="L88" s="38">
        <f t="shared" si="14"/>
        <v>7140</v>
      </c>
      <c r="M88" s="80"/>
      <c r="N88" s="27">
        <f t="shared" si="6"/>
        <v>0</v>
      </c>
      <c r="O88" s="81"/>
      <c r="P88" s="66"/>
      <c r="Q88" s="66"/>
      <c r="R88" s="66"/>
      <c r="S88" s="66"/>
      <c r="T88" s="66"/>
      <c r="U88" s="66"/>
      <c r="V88" s="66"/>
    </row>
    <row r="89" ht="12.0" customHeight="1">
      <c r="A89" s="108" t="s">
        <v>81</v>
      </c>
      <c r="B89" s="34"/>
      <c r="C89" s="34"/>
      <c r="D89" s="35"/>
      <c r="E89" s="74">
        <f t="shared" si="15"/>
        <v>7140</v>
      </c>
      <c r="F89" s="73"/>
      <c r="G89" s="65"/>
      <c r="H89" s="15" t="b">
        <f t="shared" si="12"/>
        <v>0</v>
      </c>
      <c r="I89" s="27">
        <f t="shared" si="13"/>
        <v>0</v>
      </c>
      <c r="J89" s="37"/>
      <c r="K89" s="31">
        <v>3400.0</v>
      </c>
      <c r="L89" s="38">
        <f t="shared" si="14"/>
        <v>7140</v>
      </c>
      <c r="M89" s="80"/>
      <c r="N89" s="27">
        <f t="shared" si="6"/>
        <v>0</v>
      </c>
      <c r="O89" s="81"/>
      <c r="P89" s="66"/>
      <c r="Q89" s="66"/>
      <c r="R89" s="66"/>
      <c r="S89" s="66"/>
      <c r="T89" s="66"/>
      <c r="U89" s="66"/>
      <c r="V89" s="66"/>
    </row>
    <row r="90" ht="12.0" customHeight="1">
      <c r="A90" s="108" t="s">
        <v>82</v>
      </c>
      <c r="B90" s="34"/>
      <c r="C90" s="34"/>
      <c r="D90" s="35"/>
      <c r="E90" s="74">
        <f t="shared" si="15"/>
        <v>5586</v>
      </c>
      <c r="F90" s="73" t="s">
        <v>15</v>
      </c>
      <c r="G90" s="65"/>
      <c r="H90" s="15" t="b">
        <f t="shared" si="12"/>
        <v>1</v>
      </c>
      <c r="I90" s="27">
        <f t="shared" si="13"/>
        <v>5586</v>
      </c>
      <c r="J90" s="65"/>
      <c r="K90" s="31">
        <v>2660.0</v>
      </c>
      <c r="L90" s="38">
        <f t="shared" si="14"/>
        <v>5586</v>
      </c>
      <c r="M90" s="80"/>
      <c r="N90" s="27">
        <f t="shared" si="6"/>
        <v>2660</v>
      </c>
      <c r="O90" s="84"/>
      <c r="P90" s="66"/>
      <c r="Q90" s="66"/>
      <c r="R90" s="66"/>
      <c r="S90" s="66"/>
      <c r="T90" s="66"/>
      <c r="U90" s="66"/>
      <c r="V90" s="66"/>
    </row>
    <row r="91" ht="12.0" customHeight="1">
      <c r="A91" s="108" t="s">
        <v>83</v>
      </c>
      <c r="B91" s="34"/>
      <c r="C91" s="34"/>
      <c r="D91" s="35"/>
      <c r="E91" s="74">
        <f t="shared" si="15"/>
        <v>777</v>
      </c>
      <c r="F91" s="73"/>
      <c r="G91" s="65"/>
      <c r="H91" s="15" t="b">
        <f t="shared" si="12"/>
        <v>0</v>
      </c>
      <c r="I91" s="27">
        <f t="shared" si="13"/>
        <v>0</v>
      </c>
      <c r="J91" s="65"/>
      <c r="K91" s="31">
        <v>370.0</v>
      </c>
      <c r="L91" s="38">
        <f t="shared" si="14"/>
        <v>777</v>
      </c>
      <c r="M91" s="80"/>
      <c r="N91" s="27">
        <f t="shared" si="6"/>
        <v>0</v>
      </c>
      <c r="O91" s="84"/>
      <c r="P91" s="66"/>
      <c r="Q91" s="66"/>
      <c r="R91" s="66"/>
      <c r="S91" s="66"/>
      <c r="T91" s="66"/>
      <c r="U91" s="66"/>
      <c r="V91" s="66"/>
    </row>
    <row r="92" ht="12.0" customHeight="1">
      <c r="A92" s="108" t="s">
        <v>84</v>
      </c>
      <c r="B92" s="34"/>
      <c r="C92" s="34"/>
      <c r="D92" s="35"/>
      <c r="E92" s="74">
        <f t="shared" si="15"/>
        <v>4893</v>
      </c>
      <c r="F92" s="73"/>
      <c r="G92" s="65"/>
      <c r="H92" s="15" t="b">
        <f t="shared" si="12"/>
        <v>0</v>
      </c>
      <c r="I92" s="27">
        <f t="shared" si="13"/>
        <v>0</v>
      </c>
      <c r="J92" s="65"/>
      <c r="K92" s="31">
        <v>2330.0</v>
      </c>
      <c r="L92" s="38">
        <f t="shared" si="14"/>
        <v>4893</v>
      </c>
      <c r="M92" s="80"/>
      <c r="N92" s="27">
        <f t="shared" si="6"/>
        <v>0</v>
      </c>
      <c r="O92" s="84"/>
      <c r="P92" s="66"/>
      <c r="Q92" s="66"/>
      <c r="R92" s="66"/>
      <c r="S92" s="66"/>
      <c r="T92" s="66"/>
      <c r="U92" s="66"/>
      <c r="V92" s="66"/>
    </row>
    <row r="93" ht="12.0" customHeight="1">
      <c r="A93" s="108" t="s">
        <v>85</v>
      </c>
      <c r="B93" s="34"/>
      <c r="C93" s="34"/>
      <c r="D93" s="35"/>
      <c r="E93" s="74">
        <f t="shared" si="15"/>
        <v>1281</v>
      </c>
      <c r="F93" s="73"/>
      <c r="G93" s="65"/>
      <c r="H93" s="15" t="b">
        <f t="shared" si="12"/>
        <v>0</v>
      </c>
      <c r="I93" s="27">
        <f t="shared" si="13"/>
        <v>0</v>
      </c>
      <c r="J93" s="65"/>
      <c r="K93" s="31">
        <v>610.0</v>
      </c>
      <c r="L93" s="38">
        <f t="shared" si="14"/>
        <v>1281</v>
      </c>
      <c r="M93" s="80"/>
      <c r="N93" s="27">
        <f t="shared" si="6"/>
        <v>0</v>
      </c>
      <c r="O93" s="84"/>
      <c r="P93" s="66"/>
      <c r="Q93" s="66"/>
      <c r="R93" s="66"/>
      <c r="S93" s="66"/>
      <c r="T93" s="66"/>
      <c r="U93" s="66"/>
      <c r="V93" s="66"/>
    </row>
    <row r="94" ht="12.0" customHeight="1">
      <c r="A94" s="108" t="s">
        <v>86</v>
      </c>
      <c r="B94" s="34"/>
      <c r="C94" s="34"/>
      <c r="D94" s="35"/>
      <c r="E94" s="74">
        <f t="shared" si="15"/>
        <v>1785</v>
      </c>
      <c r="F94" s="73"/>
      <c r="G94" s="65"/>
      <c r="H94" s="15" t="b">
        <f t="shared" si="12"/>
        <v>0</v>
      </c>
      <c r="I94" s="27">
        <f t="shared" si="13"/>
        <v>0</v>
      </c>
      <c r="J94" s="65"/>
      <c r="K94" s="31">
        <v>850.0</v>
      </c>
      <c r="L94" s="38">
        <f t="shared" si="14"/>
        <v>1785</v>
      </c>
      <c r="M94" s="80"/>
      <c r="N94" s="27">
        <f t="shared" si="6"/>
        <v>0</v>
      </c>
      <c r="O94" s="84"/>
      <c r="P94" s="66"/>
      <c r="Q94" s="66"/>
      <c r="R94" s="66"/>
      <c r="S94" s="66"/>
      <c r="T94" s="66"/>
      <c r="U94" s="66"/>
      <c r="V94" s="66"/>
    </row>
    <row r="95" ht="12.0" customHeight="1">
      <c r="A95" s="108" t="s">
        <v>87</v>
      </c>
      <c r="B95" s="34"/>
      <c r="C95" s="34"/>
      <c r="D95" s="35"/>
      <c r="E95" s="74">
        <f t="shared" si="15"/>
        <v>588</v>
      </c>
      <c r="F95" s="73"/>
      <c r="G95" s="65"/>
      <c r="H95" s="15" t="b">
        <f t="shared" si="12"/>
        <v>0</v>
      </c>
      <c r="I95" s="27">
        <f t="shared" si="13"/>
        <v>0</v>
      </c>
      <c r="J95" s="65"/>
      <c r="K95" s="31">
        <v>280.0</v>
      </c>
      <c r="L95" s="38">
        <f t="shared" si="14"/>
        <v>588</v>
      </c>
      <c r="M95" s="80"/>
      <c r="N95" s="27">
        <f t="shared" si="6"/>
        <v>0</v>
      </c>
      <c r="O95" s="84"/>
      <c r="P95" s="66"/>
      <c r="Q95" s="66"/>
      <c r="R95" s="66"/>
      <c r="S95" s="66"/>
      <c r="T95" s="66"/>
      <c r="U95" s="66"/>
      <c r="V95" s="66"/>
    </row>
    <row r="96" ht="12.0" customHeight="1">
      <c r="A96" s="108" t="s">
        <v>88</v>
      </c>
      <c r="B96" s="34"/>
      <c r="C96" s="34"/>
      <c r="D96" s="35"/>
      <c r="E96" s="74">
        <f t="shared" si="15"/>
        <v>7539</v>
      </c>
      <c r="F96" s="73"/>
      <c r="G96" s="65"/>
      <c r="H96" s="15" t="b">
        <f t="shared" si="12"/>
        <v>0</v>
      </c>
      <c r="I96" s="27">
        <f t="shared" si="13"/>
        <v>0</v>
      </c>
      <c r="J96" s="65"/>
      <c r="K96" s="31">
        <v>3590.0</v>
      </c>
      <c r="L96" s="38">
        <f t="shared" si="14"/>
        <v>7539</v>
      </c>
      <c r="M96" s="80"/>
      <c r="N96" s="27">
        <f t="shared" si="6"/>
        <v>0</v>
      </c>
      <c r="O96" s="84"/>
      <c r="P96" s="66"/>
      <c r="Q96" s="66"/>
      <c r="R96" s="66"/>
      <c r="S96" s="66"/>
      <c r="T96" s="66"/>
      <c r="U96" s="66"/>
      <c r="V96" s="66"/>
    </row>
    <row r="97" ht="12.0" customHeight="1">
      <c r="A97" s="108" t="s">
        <v>89</v>
      </c>
      <c r="B97" s="34"/>
      <c r="C97" s="34"/>
      <c r="D97" s="35"/>
      <c r="E97" s="74">
        <f t="shared" si="15"/>
        <v>1701</v>
      </c>
      <c r="F97" s="73"/>
      <c r="G97" s="65"/>
      <c r="H97" s="15" t="b">
        <f t="shared" si="12"/>
        <v>0</v>
      </c>
      <c r="I97" s="27">
        <f t="shared" si="13"/>
        <v>0</v>
      </c>
      <c r="J97" s="65"/>
      <c r="K97" s="31">
        <v>810.0</v>
      </c>
      <c r="L97" s="38">
        <f t="shared" si="14"/>
        <v>1701</v>
      </c>
      <c r="M97" s="80"/>
      <c r="N97" s="27">
        <f t="shared" si="6"/>
        <v>0</v>
      </c>
      <c r="O97" s="84"/>
      <c r="P97" s="66"/>
      <c r="Q97" s="66"/>
      <c r="R97" s="66"/>
      <c r="S97" s="66"/>
      <c r="T97" s="66"/>
      <c r="U97" s="66"/>
      <c r="V97" s="66"/>
    </row>
    <row r="98" ht="12.0" customHeight="1">
      <c r="A98" s="108" t="s">
        <v>90</v>
      </c>
      <c r="B98" s="34"/>
      <c r="C98" s="34"/>
      <c r="D98" s="35"/>
      <c r="E98" s="74">
        <f t="shared" si="15"/>
        <v>2614.5</v>
      </c>
      <c r="F98" s="73" t="s">
        <v>15</v>
      </c>
      <c r="G98" s="65"/>
      <c r="H98" s="15" t="b">
        <f t="shared" si="12"/>
        <v>1</v>
      </c>
      <c r="I98" s="27">
        <f t="shared" si="13"/>
        <v>2614.5</v>
      </c>
      <c r="J98" s="65"/>
      <c r="K98" s="31">
        <f>M98</f>
        <v>1245</v>
      </c>
      <c r="L98" s="38">
        <f t="shared" si="14"/>
        <v>2614.5</v>
      </c>
      <c r="M98" s="80">
        <f>1070+175</f>
        <v>1245</v>
      </c>
      <c r="N98" s="27">
        <f t="shared" si="6"/>
        <v>1245</v>
      </c>
      <c r="O98" s="84"/>
      <c r="P98" s="66"/>
      <c r="Q98" s="66"/>
      <c r="R98" s="66"/>
      <c r="S98" s="66"/>
      <c r="T98" s="66"/>
      <c r="U98" s="66"/>
      <c r="V98" s="66"/>
    </row>
    <row r="99" ht="12.0" customHeight="1">
      <c r="A99" s="108" t="s">
        <v>91</v>
      </c>
      <c r="B99" s="34"/>
      <c r="C99" s="34"/>
      <c r="D99" s="35"/>
      <c r="E99" s="74">
        <f t="shared" si="15"/>
        <v>693</v>
      </c>
      <c r="F99" s="73" t="s">
        <v>15</v>
      </c>
      <c r="G99" s="65"/>
      <c r="H99" s="15" t="b">
        <f t="shared" si="12"/>
        <v>1</v>
      </c>
      <c r="I99" s="27">
        <f t="shared" si="13"/>
        <v>693</v>
      </c>
      <c r="J99" s="65"/>
      <c r="K99" s="31">
        <v>330.0</v>
      </c>
      <c r="L99" s="38">
        <f t="shared" si="14"/>
        <v>693</v>
      </c>
      <c r="M99" s="80"/>
      <c r="N99" s="27">
        <f t="shared" si="6"/>
        <v>330</v>
      </c>
      <c r="O99" s="84"/>
      <c r="P99" s="66"/>
      <c r="Q99" s="66"/>
      <c r="R99" s="66"/>
      <c r="S99" s="66"/>
      <c r="T99" s="66"/>
      <c r="U99" s="66"/>
      <c r="V99" s="66"/>
    </row>
    <row r="100" ht="12.0" customHeight="1">
      <c r="A100" s="108" t="s">
        <v>92</v>
      </c>
      <c r="B100" s="34"/>
      <c r="C100" s="34"/>
      <c r="D100" s="35"/>
      <c r="E100" s="74">
        <f t="shared" si="15"/>
        <v>2205</v>
      </c>
      <c r="F100" s="73" t="s">
        <v>15</v>
      </c>
      <c r="G100" s="65"/>
      <c r="H100" s="15" t="b">
        <f t="shared" si="12"/>
        <v>1</v>
      </c>
      <c r="I100" s="27">
        <f t="shared" si="13"/>
        <v>2205</v>
      </c>
      <c r="J100" s="65"/>
      <c r="K100" s="31">
        <v>1050.0</v>
      </c>
      <c r="L100" s="38">
        <f t="shared" si="14"/>
        <v>2205</v>
      </c>
      <c r="M100" s="80"/>
      <c r="N100" s="27">
        <f t="shared" si="6"/>
        <v>1050</v>
      </c>
      <c r="O100" s="84"/>
      <c r="P100" s="66"/>
      <c r="Q100" s="66"/>
      <c r="R100" s="66"/>
      <c r="S100" s="66"/>
      <c r="T100" s="66"/>
      <c r="U100" s="66"/>
      <c r="V100" s="66"/>
    </row>
    <row r="101" ht="12.0" customHeight="1">
      <c r="A101" s="108" t="s">
        <v>93</v>
      </c>
      <c r="B101" s="34"/>
      <c r="C101" s="34"/>
      <c r="D101" s="35"/>
      <c r="E101" s="74">
        <f t="shared" si="15"/>
        <v>1512</v>
      </c>
      <c r="F101" s="73" t="s">
        <v>15</v>
      </c>
      <c r="G101" s="65"/>
      <c r="H101" s="15" t="b">
        <f t="shared" si="12"/>
        <v>1</v>
      </c>
      <c r="I101" s="27">
        <f t="shared" si="13"/>
        <v>1512</v>
      </c>
      <c r="J101" s="65"/>
      <c r="K101" s="31">
        <f>M101</f>
        <v>720</v>
      </c>
      <c r="L101" s="38">
        <f t="shared" si="14"/>
        <v>1512</v>
      </c>
      <c r="M101" s="80">
        <f>470+250</f>
        <v>720</v>
      </c>
      <c r="N101" s="27">
        <f t="shared" si="6"/>
        <v>720</v>
      </c>
      <c r="O101" s="84"/>
      <c r="P101" s="66"/>
      <c r="Q101" s="66"/>
      <c r="R101" s="66"/>
      <c r="S101" s="66"/>
      <c r="T101" s="66"/>
      <c r="U101" s="66"/>
      <c r="V101" s="66"/>
    </row>
    <row r="102" ht="12.0" customHeight="1">
      <c r="A102" s="108" t="s">
        <v>94</v>
      </c>
      <c r="B102" s="34"/>
      <c r="C102" s="34"/>
      <c r="D102" s="35"/>
      <c r="E102" s="74">
        <f t="shared" si="15"/>
        <v>3339</v>
      </c>
      <c r="F102" s="73" t="s">
        <v>15</v>
      </c>
      <c r="G102" s="65"/>
      <c r="H102" s="15" t="b">
        <f t="shared" si="12"/>
        <v>1</v>
      </c>
      <c r="I102" s="27">
        <f t="shared" si="13"/>
        <v>3339</v>
      </c>
      <c r="J102" s="65"/>
      <c r="K102" s="31">
        <v>1590.0</v>
      </c>
      <c r="L102" s="38">
        <f t="shared" si="14"/>
        <v>3339</v>
      </c>
      <c r="M102" s="80"/>
      <c r="N102" s="27">
        <f t="shared" si="6"/>
        <v>1590</v>
      </c>
      <c r="O102" s="84"/>
      <c r="P102" s="66"/>
      <c r="Q102" s="66"/>
      <c r="R102" s="66"/>
      <c r="S102" s="66"/>
      <c r="T102" s="66"/>
      <c r="U102" s="66"/>
      <c r="V102" s="66"/>
    </row>
    <row r="103" ht="12.0" customHeight="1">
      <c r="A103" s="108" t="s">
        <v>95</v>
      </c>
      <c r="B103" s="34"/>
      <c r="C103" s="34"/>
      <c r="D103" s="35"/>
      <c r="E103" s="74">
        <f t="shared" si="15"/>
        <v>3339</v>
      </c>
      <c r="F103" s="73"/>
      <c r="G103" s="65"/>
      <c r="H103" s="15" t="b">
        <f t="shared" si="12"/>
        <v>0</v>
      </c>
      <c r="I103" s="27">
        <f t="shared" si="13"/>
        <v>0</v>
      </c>
      <c r="J103" s="65"/>
      <c r="K103" s="31">
        <v>1590.0</v>
      </c>
      <c r="L103" s="38">
        <f t="shared" si="14"/>
        <v>3339</v>
      </c>
      <c r="M103" s="80"/>
      <c r="N103" s="27">
        <f t="shared" si="6"/>
        <v>0</v>
      </c>
      <c r="O103" s="84"/>
      <c r="P103" s="66"/>
      <c r="Q103" s="66"/>
      <c r="R103" s="66"/>
      <c r="S103" s="66"/>
      <c r="T103" s="66"/>
      <c r="U103" s="66"/>
      <c r="V103" s="66"/>
    </row>
    <row r="104" ht="12.0" customHeight="1">
      <c r="A104" s="108" t="s">
        <v>96</v>
      </c>
      <c r="B104" s="34"/>
      <c r="C104" s="34"/>
      <c r="D104" s="35"/>
      <c r="E104" s="74">
        <f t="shared" si="15"/>
        <v>1260</v>
      </c>
      <c r="F104" s="73"/>
      <c r="G104" s="65"/>
      <c r="H104" s="15" t="b">
        <f t="shared" si="12"/>
        <v>0</v>
      </c>
      <c r="I104" s="27">
        <f t="shared" si="13"/>
        <v>0</v>
      </c>
      <c r="J104" s="65"/>
      <c r="K104" s="31">
        <v>600.0</v>
      </c>
      <c r="L104" s="38">
        <f t="shared" si="14"/>
        <v>1260</v>
      </c>
      <c r="M104" s="80"/>
      <c r="N104" s="27">
        <f t="shared" si="6"/>
        <v>0</v>
      </c>
      <c r="O104" s="84"/>
      <c r="P104" s="66"/>
      <c r="Q104" s="66"/>
      <c r="R104" s="66"/>
      <c r="S104" s="66"/>
      <c r="T104" s="66"/>
      <c r="U104" s="66"/>
      <c r="V104" s="66"/>
    </row>
    <row r="105" ht="12.0" customHeight="1">
      <c r="A105" s="108" t="s">
        <v>97</v>
      </c>
      <c r="B105" s="34"/>
      <c r="C105" s="34"/>
      <c r="D105" s="35"/>
      <c r="E105" s="74">
        <f t="shared" si="15"/>
        <v>1260</v>
      </c>
      <c r="F105" s="73"/>
      <c r="G105" s="65"/>
      <c r="H105" s="15" t="b">
        <f t="shared" si="12"/>
        <v>0</v>
      </c>
      <c r="I105" s="27">
        <f t="shared" si="13"/>
        <v>0</v>
      </c>
      <c r="J105" s="65"/>
      <c r="K105" s="31">
        <v>600.0</v>
      </c>
      <c r="L105" s="38">
        <f t="shared" si="14"/>
        <v>1260</v>
      </c>
      <c r="M105" s="80"/>
      <c r="N105" s="27">
        <f t="shared" si="6"/>
        <v>0</v>
      </c>
      <c r="O105" s="84"/>
      <c r="P105" s="66"/>
      <c r="Q105" s="66"/>
      <c r="R105" s="66"/>
      <c r="S105" s="66"/>
      <c r="T105" s="66"/>
      <c r="U105" s="66"/>
      <c r="V105" s="66"/>
    </row>
    <row r="106" ht="12.0" customHeight="1">
      <c r="A106" s="108" t="s">
        <v>98</v>
      </c>
      <c r="B106" s="34"/>
      <c r="C106" s="34"/>
      <c r="D106" s="35"/>
      <c r="E106" s="74">
        <f t="shared" si="15"/>
        <v>1008</v>
      </c>
      <c r="F106" s="73"/>
      <c r="G106" s="65"/>
      <c r="H106" s="15" t="b">
        <f t="shared" si="12"/>
        <v>0</v>
      </c>
      <c r="I106" s="27">
        <f t="shared" si="13"/>
        <v>0</v>
      </c>
      <c r="J106" s="65"/>
      <c r="K106" s="31">
        <v>480.0</v>
      </c>
      <c r="L106" s="38">
        <f t="shared" si="14"/>
        <v>1008</v>
      </c>
      <c r="M106" s="80"/>
      <c r="N106" s="27">
        <f t="shared" si="6"/>
        <v>0</v>
      </c>
      <c r="O106" s="84"/>
      <c r="P106" s="66"/>
      <c r="Q106" s="66"/>
      <c r="R106" s="66"/>
      <c r="S106" s="66"/>
      <c r="T106" s="66"/>
      <c r="U106" s="66"/>
      <c r="V106" s="66"/>
    </row>
    <row r="107" ht="12.0" customHeight="1">
      <c r="A107" s="108" t="s">
        <v>99</v>
      </c>
      <c r="B107" s="34"/>
      <c r="C107" s="34"/>
      <c r="D107" s="35"/>
      <c r="E107" s="74">
        <f t="shared" si="15"/>
        <v>1323</v>
      </c>
      <c r="F107" s="73"/>
      <c r="G107" s="65"/>
      <c r="H107" s="15" t="b">
        <f t="shared" si="12"/>
        <v>0</v>
      </c>
      <c r="I107" s="27">
        <f t="shared" si="13"/>
        <v>0</v>
      </c>
      <c r="J107" s="65"/>
      <c r="K107" s="31">
        <f t="shared" ref="K107:K108" si="16">M107</f>
        <v>630</v>
      </c>
      <c r="L107" s="38">
        <f t="shared" si="14"/>
        <v>1323</v>
      </c>
      <c r="M107" s="80">
        <f>430+200</f>
        <v>630</v>
      </c>
      <c r="N107" s="27">
        <f t="shared" si="6"/>
        <v>0</v>
      </c>
      <c r="O107" s="84"/>
      <c r="P107" s="66"/>
      <c r="Q107" s="66"/>
      <c r="R107" s="66"/>
      <c r="S107" s="66"/>
      <c r="T107" s="66"/>
      <c r="U107" s="66"/>
      <c r="V107" s="66"/>
    </row>
    <row r="108" ht="12.0" customHeight="1">
      <c r="A108" s="108" t="s">
        <v>100</v>
      </c>
      <c r="B108" s="34"/>
      <c r="C108" s="34"/>
      <c r="D108" s="35"/>
      <c r="E108" s="74">
        <f t="shared" si="15"/>
        <v>4284</v>
      </c>
      <c r="F108" s="73" t="s">
        <v>15</v>
      </c>
      <c r="G108" s="65"/>
      <c r="H108" s="15" t="b">
        <f t="shared" si="12"/>
        <v>1</v>
      </c>
      <c r="I108" s="27">
        <f t="shared" si="13"/>
        <v>4284</v>
      </c>
      <c r="J108" s="65"/>
      <c r="K108" s="31">
        <f t="shared" si="16"/>
        <v>2040</v>
      </c>
      <c r="L108" s="38">
        <f t="shared" si="14"/>
        <v>4284</v>
      </c>
      <c r="M108" s="80">
        <f>1760+280</f>
        <v>2040</v>
      </c>
      <c r="N108" s="27">
        <f t="shared" si="6"/>
        <v>2040</v>
      </c>
      <c r="O108" s="84"/>
      <c r="P108" s="66"/>
      <c r="Q108" s="66"/>
      <c r="R108" s="66"/>
      <c r="S108" s="66"/>
      <c r="T108" s="66"/>
      <c r="U108" s="66"/>
      <c r="V108" s="66"/>
    </row>
    <row r="109" ht="12.0" customHeight="1">
      <c r="A109" s="108" t="s">
        <v>101</v>
      </c>
      <c r="B109" s="34"/>
      <c r="C109" s="34"/>
      <c r="D109" s="35"/>
      <c r="E109" s="74">
        <f t="shared" si="15"/>
        <v>1638</v>
      </c>
      <c r="F109" s="73" t="s">
        <v>15</v>
      </c>
      <c r="G109" s="65"/>
      <c r="H109" s="15" t="b">
        <f t="shared" si="12"/>
        <v>1</v>
      </c>
      <c r="I109" s="27">
        <f t="shared" si="13"/>
        <v>1638</v>
      </c>
      <c r="J109" s="65"/>
      <c r="K109" s="31">
        <v>780.0</v>
      </c>
      <c r="L109" s="38">
        <f t="shared" si="14"/>
        <v>1638</v>
      </c>
      <c r="M109" s="80"/>
      <c r="N109" s="27">
        <f t="shared" si="6"/>
        <v>780</v>
      </c>
      <c r="O109" s="84"/>
      <c r="P109" s="66"/>
      <c r="Q109" s="66"/>
      <c r="R109" s="66"/>
      <c r="S109" s="66"/>
      <c r="T109" s="66"/>
      <c r="U109" s="66"/>
      <c r="V109" s="66"/>
    </row>
    <row r="110" ht="12.0" customHeight="1">
      <c r="A110" s="108" t="s">
        <v>102</v>
      </c>
      <c r="B110" s="34"/>
      <c r="C110" s="34"/>
      <c r="D110" s="35"/>
      <c r="E110" s="74">
        <f t="shared" si="15"/>
        <v>1638</v>
      </c>
      <c r="F110" s="73"/>
      <c r="G110" s="65"/>
      <c r="H110" s="15" t="b">
        <f t="shared" si="12"/>
        <v>0</v>
      </c>
      <c r="I110" s="27">
        <f t="shared" si="13"/>
        <v>0</v>
      </c>
      <c r="J110" s="65"/>
      <c r="K110" s="31">
        <v>780.0</v>
      </c>
      <c r="L110" s="38">
        <f t="shared" si="14"/>
        <v>1638</v>
      </c>
      <c r="M110" s="80"/>
      <c r="N110" s="27">
        <f t="shared" si="6"/>
        <v>0</v>
      </c>
      <c r="O110" s="84"/>
      <c r="P110" s="66"/>
      <c r="Q110" s="66"/>
      <c r="R110" s="66"/>
      <c r="S110" s="66"/>
      <c r="T110" s="66"/>
      <c r="U110" s="66"/>
      <c r="V110" s="66"/>
    </row>
    <row r="111" ht="12.0" customHeight="1">
      <c r="A111" s="108" t="s">
        <v>103</v>
      </c>
      <c r="B111" s="34"/>
      <c r="C111" s="34"/>
      <c r="D111" s="35"/>
      <c r="E111" s="74">
        <f t="shared" si="15"/>
        <v>2982</v>
      </c>
      <c r="F111" s="73"/>
      <c r="G111" s="65"/>
      <c r="H111" s="15" t="b">
        <f t="shared" si="12"/>
        <v>0</v>
      </c>
      <c r="I111" s="27">
        <f t="shared" si="13"/>
        <v>0</v>
      </c>
      <c r="J111" s="65"/>
      <c r="K111" s="31">
        <f>M111</f>
        <v>1420</v>
      </c>
      <c r="L111" s="38">
        <f t="shared" si="14"/>
        <v>2982</v>
      </c>
      <c r="M111" s="80">
        <f>1070+350</f>
        <v>1420</v>
      </c>
      <c r="N111" s="27">
        <f t="shared" si="6"/>
        <v>0</v>
      </c>
      <c r="O111" s="81"/>
      <c r="P111" s="66"/>
      <c r="Q111" s="66"/>
      <c r="R111" s="66"/>
      <c r="S111" s="66"/>
      <c r="T111" s="66"/>
      <c r="U111" s="66"/>
      <c r="V111" s="66"/>
    </row>
    <row r="112" ht="12.0" customHeight="1">
      <c r="A112" s="108" t="s">
        <v>104</v>
      </c>
      <c r="B112" s="34"/>
      <c r="C112" s="34"/>
      <c r="D112" s="35"/>
      <c r="E112" s="74">
        <f t="shared" si="15"/>
        <v>9660</v>
      </c>
      <c r="F112" s="73" t="s">
        <v>15</v>
      </c>
      <c r="G112" s="65"/>
      <c r="H112" s="15" t="b">
        <f t="shared" si="12"/>
        <v>1</v>
      </c>
      <c r="I112" s="27">
        <f t="shared" si="13"/>
        <v>9660</v>
      </c>
      <c r="J112" s="65"/>
      <c r="K112" s="31">
        <v>4600.0</v>
      </c>
      <c r="L112" s="38">
        <f t="shared" si="14"/>
        <v>9660</v>
      </c>
      <c r="M112" s="80"/>
      <c r="N112" s="27">
        <f t="shared" si="6"/>
        <v>4600</v>
      </c>
      <c r="O112" s="81"/>
      <c r="P112" s="66"/>
      <c r="Q112" s="66"/>
      <c r="R112" s="66"/>
      <c r="S112" s="66"/>
      <c r="T112" s="66"/>
      <c r="U112" s="66"/>
      <c r="V112" s="66"/>
    </row>
    <row r="113" ht="12.0" customHeight="1">
      <c r="A113" s="108" t="s">
        <v>105</v>
      </c>
      <c r="B113" s="34"/>
      <c r="C113" s="34"/>
      <c r="D113" s="35"/>
      <c r="E113" s="74">
        <f t="shared" si="15"/>
        <v>2751</v>
      </c>
      <c r="F113" s="73"/>
      <c r="G113" s="65"/>
      <c r="H113" s="15" t="b">
        <f t="shared" si="12"/>
        <v>0</v>
      </c>
      <c r="I113" s="27">
        <f t="shared" si="13"/>
        <v>0</v>
      </c>
      <c r="J113" s="65"/>
      <c r="K113" s="31">
        <f t="shared" ref="K113:K114" si="17">M113</f>
        <v>1310</v>
      </c>
      <c r="L113" s="38">
        <f t="shared" si="14"/>
        <v>2751</v>
      </c>
      <c r="M113" s="80">
        <f t="shared" ref="M113:M114" si="18">660+650</f>
        <v>1310</v>
      </c>
      <c r="N113" s="27">
        <f t="shared" si="6"/>
        <v>0</v>
      </c>
      <c r="O113" s="81"/>
      <c r="P113" s="66"/>
      <c r="Q113" s="66"/>
      <c r="R113" s="66"/>
      <c r="S113" s="66"/>
      <c r="T113" s="66"/>
      <c r="U113" s="66"/>
      <c r="V113" s="66"/>
    </row>
    <row r="114" ht="12.0" customHeight="1">
      <c r="A114" s="108" t="s">
        <v>106</v>
      </c>
      <c r="B114" s="34"/>
      <c r="C114" s="34"/>
      <c r="D114" s="35"/>
      <c r="E114" s="74">
        <f t="shared" si="15"/>
        <v>2751</v>
      </c>
      <c r="F114" s="73"/>
      <c r="G114" s="65"/>
      <c r="H114" s="15" t="b">
        <f t="shared" si="12"/>
        <v>0</v>
      </c>
      <c r="I114" s="27">
        <f t="shared" si="13"/>
        <v>0</v>
      </c>
      <c r="J114" s="65"/>
      <c r="K114" s="31">
        <f t="shared" si="17"/>
        <v>1310</v>
      </c>
      <c r="L114" s="38">
        <f t="shared" si="14"/>
        <v>2751</v>
      </c>
      <c r="M114" s="80">
        <f t="shared" si="18"/>
        <v>1310</v>
      </c>
      <c r="N114" s="27">
        <f t="shared" si="6"/>
        <v>0</v>
      </c>
      <c r="O114" s="81"/>
      <c r="P114" s="66"/>
      <c r="Q114" s="66"/>
      <c r="R114" s="66"/>
      <c r="S114" s="66"/>
      <c r="T114" s="66"/>
      <c r="U114" s="66"/>
      <c r="V114" s="66"/>
    </row>
    <row r="115" ht="12.0" customHeight="1">
      <c r="A115" s="89" t="s">
        <v>107</v>
      </c>
      <c r="B115" s="61"/>
      <c r="C115" s="94"/>
      <c r="D115" s="90"/>
      <c r="E115" s="91"/>
      <c r="F115" s="91"/>
      <c r="G115" s="37"/>
      <c r="H115" s="15" t="b">
        <f t="shared" si="12"/>
        <v>0</v>
      </c>
      <c r="I115" s="27">
        <f t="shared" si="13"/>
        <v>0</v>
      </c>
      <c r="J115" s="37"/>
      <c r="K115" s="31"/>
      <c r="L115" s="38"/>
      <c r="M115" s="80"/>
      <c r="N115" s="27">
        <f t="shared" si="6"/>
        <v>0</v>
      </c>
      <c r="O115" s="81"/>
      <c r="P115" s="85"/>
      <c r="Q115" s="85"/>
      <c r="R115" s="85"/>
      <c r="S115" s="85"/>
      <c r="T115" s="85"/>
      <c r="U115" s="85"/>
      <c r="V115" s="85"/>
    </row>
    <row r="116" ht="12.0" customHeight="1">
      <c r="A116" s="108" t="s">
        <v>108</v>
      </c>
      <c r="B116" s="34"/>
      <c r="C116" s="34"/>
      <c r="D116" s="35"/>
      <c r="E116" s="74">
        <f t="shared" ref="E116:E120" si="19">L116</f>
        <v>8757</v>
      </c>
      <c r="F116" s="73"/>
      <c r="G116" s="65"/>
      <c r="H116" s="15" t="b">
        <f t="shared" si="12"/>
        <v>0</v>
      </c>
      <c r="I116" s="27">
        <f t="shared" si="13"/>
        <v>0</v>
      </c>
      <c r="J116" s="65"/>
      <c r="K116" s="31">
        <f>M116</f>
        <v>4170</v>
      </c>
      <c r="L116" s="38">
        <f t="shared" ref="L116:L125" si="20">K116/$L$1*1.05*1.1</f>
        <v>8757</v>
      </c>
      <c r="M116" s="80">
        <f>3770+400</f>
        <v>4170</v>
      </c>
      <c r="N116" s="27">
        <f t="shared" si="6"/>
        <v>0</v>
      </c>
      <c r="O116" s="81"/>
      <c r="P116" s="85"/>
      <c r="Q116" s="85"/>
      <c r="R116" s="85"/>
      <c r="S116" s="85"/>
      <c r="T116" s="85"/>
      <c r="U116" s="85"/>
      <c r="V116" s="85"/>
    </row>
    <row r="117" ht="12.0" customHeight="1">
      <c r="A117" s="108" t="s">
        <v>109</v>
      </c>
      <c r="B117" s="34"/>
      <c r="C117" s="34"/>
      <c r="D117" s="35"/>
      <c r="E117" s="74">
        <f t="shared" si="19"/>
        <v>17283</v>
      </c>
      <c r="F117" s="73" t="s">
        <v>15</v>
      </c>
      <c r="G117" s="65"/>
      <c r="H117" s="15" t="b">
        <f t="shared" si="12"/>
        <v>1</v>
      </c>
      <c r="I117" s="27">
        <f t="shared" si="13"/>
        <v>17283</v>
      </c>
      <c r="J117" s="65"/>
      <c r="K117" s="31">
        <v>8230.0</v>
      </c>
      <c r="L117" s="38">
        <f t="shared" si="20"/>
        <v>17283</v>
      </c>
      <c r="M117" s="80"/>
      <c r="N117" s="27">
        <f t="shared" si="6"/>
        <v>8230</v>
      </c>
      <c r="O117" s="93"/>
      <c r="P117" s="85"/>
      <c r="Q117" s="85"/>
      <c r="R117" s="85"/>
      <c r="S117" s="85"/>
      <c r="T117" s="85"/>
      <c r="U117" s="85"/>
      <c r="V117" s="85"/>
    </row>
    <row r="118" ht="12.0" customHeight="1">
      <c r="A118" s="108" t="s">
        <v>110</v>
      </c>
      <c r="B118" s="34"/>
      <c r="C118" s="34"/>
      <c r="D118" s="35"/>
      <c r="E118" s="74">
        <f t="shared" si="19"/>
        <v>924</v>
      </c>
      <c r="F118" s="73" t="s">
        <v>15</v>
      </c>
      <c r="G118" s="65"/>
      <c r="H118" s="15" t="b">
        <f t="shared" si="12"/>
        <v>1</v>
      </c>
      <c r="I118" s="27">
        <f t="shared" si="13"/>
        <v>924</v>
      </c>
      <c r="J118" s="65"/>
      <c r="K118" s="31">
        <v>440.0</v>
      </c>
      <c r="L118" s="38">
        <f t="shared" si="20"/>
        <v>924</v>
      </c>
      <c r="M118" s="80"/>
      <c r="N118" s="27">
        <f t="shared" si="6"/>
        <v>440</v>
      </c>
      <c r="O118" s="81"/>
      <c r="P118" s="85"/>
      <c r="Q118" s="85"/>
      <c r="R118" s="85"/>
      <c r="S118" s="85"/>
      <c r="T118" s="85"/>
      <c r="U118" s="85"/>
      <c r="V118" s="85"/>
    </row>
    <row r="119" ht="12.0" customHeight="1">
      <c r="A119" s="108" t="s">
        <v>111</v>
      </c>
      <c r="B119" s="34"/>
      <c r="C119" s="34"/>
      <c r="D119" s="35"/>
      <c r="E119" s="74">
        <f t="shared" si="19"/>
        <v>2856</v>
      </c>
      <c r="F119" s="73" t="s">
        <v>15</v>
      </c>
      <c r="G119" s="65"/>
      <c r="H119" s="15" t="b">
        <f t="shared" si="12"/>
        <v>1</v>
      </c>
      <c r="I119" s="27">
        <f t="shared" si="13"/>
        <v>2856</v>
      </c>
      <c r="J119" s="65"/>
      <c r="K119" s="31">
        <v>1360.0</v>
      </c>
      <c r="L119" s="38">
        <f t="shared" si="20"/>
        <v>2856</v>
      </c>
      <c r="M119" s="80"/>
      <c r="N119" s="27">
        <f t="shared" si="6"/>
        <v>1360</v>
      </c>
      <c r="O119" s="93"/>
      <c r="P119" s="85"/>
      <c r="Q119" s="85"/>
      <c r="R119" s="85"/>
      <c r="S119" s="85"/>
      <c r="T119" s="85"/>
      <c r="U119" s="85"/>
      <c r="V119" s="85"/>
    </row>
    <row r="120" ht="12.0" customHeight="1">
      <c r="A120" s="108" t="s">
        <v>112</v>
      </c>
      <c r="B120" s="34"/>
      <c r="C120" s="34"/>
      <c r="D120" s="35"/>
      <c r="E120" s="74">
        <f t="shared" si="19"/>
        <v>6090</v>
      </c>
      <c r="F120" s="73"/>
      <c r="G120" s="65"/>
      <c r="H120" s="15" t="b">
        <f t="shared" si="12"/>
        <v>0</v>
      </c>
      <c r="I120" s="27">
        <f t="shared" si="13"/>
        <v>0</v>
      </c>
      <c r="J120" s="65"/>
      <c r="K120" s="31">
        <v>2900.0</v>
      </c>
      <c r="L120" s="38">
        <f t="shared" si="20"/>
        <v>6090</v>
      </c>
      <c r="M120" s="80"/>
      <c r="N120" s="27">
        <f t="shared" si="6"/>
        <v>0</v>
      </c>
      <c r="O120" s="81"/>
      <c r="P120" s="66"/>
      <c r="Q120" s="66"/>
      <c r="R120" s="66"/>
      <c r="S120" s="66"/>
      <c r="T120" s="66"/>
      <c r="U120" s="66"/>
      <c r="V120" s="66"/>
    </row>
    <row r="121" ht="12.0" customHeight="1">
      <c r="A121" s="89" t="s">
        <v>113</v>
      </c>
      <c r="B121" s="61"/>
      <c r="C121" s="94"/>
      <c r="D121" s="90"/>
      <c r="E121" s="91"/>
      <c r="F121" s="91"/>
      <c r="G121" s="37"/>
      <c r="H121" s="15" t="b">
        <f t="shared" si="12"/>
        <v>0</v>
      </c>
      <c r="I121" s="27">
        <f t="shared" si="13"/>
        <v>0</v>
      </c>
      <c r="J121" s="37"/>
      <c r="K121" s="31"/>
      <c r="L121" s="38">
        <f t="shared" si="20"/>
        <v>0</v>
      </c>
      <c r="M121" s="80"/>
      <c r="N121" s="27"/>
      <c r="O121" s="81"/>
      <c r="P121" s="85"/>
      <c r="Q121" s="85"/>
      <c r="R121" s="85"/>
      <c r="S121" s="85"/>
      <c r="T121" s="85"/>
      <c r="U121" s="85"/>
      <c r="V121" s="85"/>
    </row>
    <row r="122" ht="12.0" customHeight="1">
      <c r="A122" s="108" t="s">
        <v>114</v>
      </c>
      <c r="B122" s="34"/>
      <c r="C122" s="34"/>
      <c r="D122" s="35"/>
      <c r="E122" s="74">
        <f t="shared" ref="E122:E125" si="21">L122</f>
        <v>1911</v>
      </c>
      <c r="F122" s="73" t="s">
        <v>15</v>
      </c>
      <c r="G122" s="65"/>
      <c r="H122" s="15" t="b">
        <f t="shared" si="12"/>
        <v>1</v>
      </c>
      <c r="I122" s="27">
        <f t="shared" si="13"/>
        <v>1911</v>
      </c>
      <c r="J122" s="65"/>
      <c r="K122" s="31">
        <v>910.0</v>
      </c>
      <c r="L122" s="38">
        <f t="shared" si="20"/>
        <v>1911</v>
      </c>
      <c r="M122" s="80"/>
      <c r="N122" s="27">
        <f t="shared" ref="N122:N125" si="22">IF(H122,K122,0)</f>
        <v>910</v>
      </c>
      <c r="O122" s="81"/>
      <c r="P122" s="85"/>
      <c r="Q122" s="85"/>
      <c r="R122" s="85"/>
      <c r="S122" s="85"/>
      <c r="T122" s="85"/>
      <c r="U122" s="85"/>
      <c r="V122" s="85"/>
    </row>
    <row r="123" ht="12.0" customHeight="1">
      <c r="A123" s="108" t="s">
        <v>115</v>
      </c>
      <c r="B123" s="34"/>
      <c r="C123" s="34"/>
      <c r="D123" s="35"/>
      <c r="E123" s="74">
        <f t="shared" si="21"/>
        <v>693</v>
      </c>
      <c r="F123" s="73"/>
      <c r="G123" s="65"/>
      <c r="H123" s="15" t="b">
        <f t="shared" si="12"/>
        <v>0</v>
      </c>
      <c r="I123" s="27">
        <f t="shared" si="13"/>
        <v>0</v>
      </c>
      <c r="J123" s="65"/>
      <c r="K123" s="31">
        <v>330.0</v>
      </c>
      <c r="L123" s="38">
        <f t="shared" si="20"/>
        <v>693</v>
      </c>
      <c r="M123" s="80"/>
      <c r="N123" s="27">
        <f t="shared" si="22"/>
        <v>0</v>
      </c>
      <c r="O123" s="81"/>
      <c r="P123" s="85"/>
      <c r="Q123" s="85"/>
      <c r="R123" s="85"/>
      <c r="S123" s="85"/>
      <c r="T123" s="85"/>
      <c r="U123" s="85"/>
      <c r="V123" s="85"/>
    </row>
    <row r="124" ht="12.0" customHeight="1">
      <c r="A124" s="108" t="s">
        <v>116</v>
      </c>
      <c r="B124" s="34"/>
      <c r="C124" s="34"/>
      <c r="D124" s="35"/>
      <c r="E124" s="74">
        <f t="shared" si="21"/>
        <v>2205</v>
      </c>
      <c r="F124" s="73" t="s">
        <v>15</v>
      </c>
      <c r="G124" s="65"/>
      <c r="H124" s="15" t="b">
        <f t="shared" si="12"/>
        <v>1</v>
      </c>
      <c r="I124" s="27">
        <f t="shared" si="13"/>
        <v>2205</v>
      </c>
      <c r="J124" s="65"/>
      <c r="K124" s="31">
        <v>1050.0</v>
      </c>
      <c r="L124" s="38">
        <f t="shared" si="20"/>
        <v>2205</v>
      </c>
      <c r="M124" s="80"/>
      <c r="N124" s="27">
        <f t="shared" si="22"/>
        <v>1050</v>
      </c>
      <c r="O124" s="81"/>
      <c r="P124" s="85"/>
      <c r="Q124" s="85"/>
      <c r="R124" s="85"/>
      <c r="S124" s="85"/>
      <c r="T124" s="85"/>
      <c r="U124" s="85"/>
      <c r="V124" s="85"/>
    </row>
    <row r="125" ht="12.0" customHeight="1">
      <c r="A125" s="108" t="s">
        <v>117</v>
      </c>
      <c r="B125" s="34"/>
      <c r="C125" s="34"/>
      <c r="D125" s="35"/>
      <c r="E125" s="74">
        <f t="shared" si="21"/>
        <v>1029</v>
      </c>
      <c r="F125" s="73"/>
      <c r="G125" s="65"/>
      <c r="H125" s="15" t="b">
        <f t="shared" si="12"/>
        <v>0</v>
      </c>
      <c r="I125" s="27">
        <f t="shared" si="13"/>
        <v>0</v>
      </c>
      <c r="J125" s="65"/>
      <c r="K125" s="31">
        <v>490.0</v>
      </c>
      <c r="L125" s="38">
        <f t="shared" si="20"/>
        <v>1029</v>
      </c>
      <c r="M125" s="80"/>
      <c r="N125" s="27">
        <f t="shared" si="22"/>
        <v>0</v>
      </c>
      <c r="O125" s="81"/>
      <c r="P125" s="85"/>
      <c r="Q125" s="85"/>
      <c r="R125" s="85"/>
      <c r="S125" s="85"/>
      <c r="T125" s="85"/>
      <c r="U125" s="85"/>
      <c r="V125" s="85"/>
    </row>
    <row r="126" ht="12.0" customHeight="1">
      <c r="A126" s="89" t="s">
        <v>118</v>
      </c>
      <c r="B126" s="61"/>
      <c r="C126" s="94"/>
      <c r="D126" s="90"/>
      <c r="E126" s="90"/>
      <c r="F126" s="91"/>
      <c r="G126" s="65"/>
      <c r="H126" s="15"/>
      <c r="I126" s="27"/>
      <c r="J126" s="65"/>
      <c r="L126" s="38"/>
      <c r="M126" s="80"/>
      <c r="N126" s="27"/>
      <c r="O126" s="81"/>
      <c r="P126" s="85"/>
      <c r="Q126" s="85"/>
      <c r="R126" s="85"/>
      <c r="S126" s="85"/>
      <c r="T126" s="85"/>
      <c r="U126" s="85"/>
      <c r="V126" s="85"/>
    </row>
    <row r="127" ht="12.0" customHeight="1">
      <c r="A127" s="108" t="s">
        <v>119</v>
      </c>
      <c r="B127" s="34"/>
      <c r="C127" s="34"/>
      <c r="D127" s="35"/>
      <c r="E127" s="74" t="s">
        <v>120</v>
      </c>
      <c r="F127" s="73"/>
      <c r="G127" s="65"/>
      <c r="H127" s="15" t="b">
        <f t="shared" ref="H127:H129" si="23">ISTEXT(F127)</f>
        <v>0</v>
      </c>
      <c r="I127" s="27">
        <f t="shared" ref="I127:I129" si="24">IF(H127,E127,0)</f>
        <v>0</v>
      </c>
      <c r="J127" s="65"/>
      <c r="K127" s="31"/>
      <c r="L127" s="38">
        <v>15291.0</v>
      </c>
      <c r="M127" s="80"/>
      <c r="N127" s="84"/>
      <c r="O127" s="81"/>
      <c r="P127" s="85"/>
      <c r="Q127" s="85"/>
      <c r="R127" s="85"/>
      <c r="S127" s="85"/>
      <c r="T127" s="85"/>
      <c r="U127" s="85"/>
      <c r="V127" s="85"/>
    </row>
    <row r="128" ht="12.0" customHeight="1">
      <c r="A128" s="108" t="s">
        <v>121</v>
      </c>
      <c r="B128" s="34"/>
      <c r="C128" s="34"/>
      <c r="D128" s="35"/>
      <c r="E128" s="74" t="s">
        <v>120</v>
      </c>
      <c r="F128" s="73"/>
      <c r="G128" s="65"/>
      <c r="H128" s="15" t="b">
        <f t="shared" si="23"/>
        <v>0</v>
      </c>
      <c r="I128" s="27">
        <f t="shared" si="24"/>
        <v>0</v>
      </c>
      <c r="J128" s="65"/>
      <c r="K128" s="31"/>
      <c r="L128" s="38">
        <v>16991.0</v>
      </c>
      <c r="M128" s="80"/>
      <c r="N128" s="84"/>
      <c r="O128" s="81"/>
      <c r="P128" s="85"/>
      <c r="Q128" s="85"/>
      <c r="R128" s="85"/>
      <c r="S128" s="85"/>
      <c r="T128" s="85"/>
      <c r="U128" s="85"/>
      <c r="V128" s="85"/>
    </row>
    <row r="129" ht="12.0" customHeight="1">
      <c r="A129" s="109" t="s">
        <v>122</v>
      </c>
      <c r="B129" s="110"/>
      <c r="C129" s="110"/>
      <c r="D129" s="111"/>
      <c r="E129" s="112">
        <v>3000.0</v>
      </c>
      <c r="F129" s="73"/>
      <c r="G129" s="65"/>
      <c r="H129" s="15" t="b">
        <f t="shared" si="23"/>
        <v>0</v>
      </c>
      <c r="I129" s="27">
        <f t="shared" si="24"/>
        <v>0</v>
      </c>
      <c r="J129" s="65"/>
      <c r="K129" s="31"/>
      <c r="L129" s="38"/>
      <c r="M129" s="80"/>
      <c r="N129" s="27">
        <f>IF(H129,K129,0)</f>
        <v>0</v>
      </c>
      <c r="O129" s="81"/>
      <c r="P129" s="85"/>
      <c r="Q129" s="85"/>
      <c r="R129" s="85"/>
      <c r="S129" s="85"/>
      <c r="T129" s="85"/>
      <c r="U129" s="85"/>
      <c r="V129" s="85"/>
    </row>
    <row r="130" ht="12.0" customHeight="1">
      <c r="A130" s="94" t="s">
        <v>123</v>
      </c>
      <c r="B130" s="90"/>
      <c r="C130" s="90"/>
      <c r="D130" s="90"/>
      <c r="E130" s="90"/>
      <c r="F130" s="91"/>
      <c r="G130" s="65"/>
      <c r="H130" s="15"/>
      <c r="I130" s="27"/>
      <c r="J130" s="65"/>
      <c r="K130" s="31"/>
      <c r="L130" s="38"/>
      <c r="M130" s="80"/>
      <c r="N130" s="66"/>
      <c r="O130" s="66"/>
      <c r="P130" s="66"/>
      <c r="Q130" s="66"/>
      <c r="R130" s="66"/>
      <c r="S130" s="66"/>
      <c r="T130" s="66"/>
      <c r="U130" s="66"/>
      <c r="V130" s="66"/>
    </row>
    <row r="131" ht="12.0" customHeight="1">
      <c r="A131" s="86" t="s">
        <v>124</v>
      </c>
      <c r="E131" s="113" t="s">
        <v>125</v>
      </c>
      <c r="F131" s="92"/>
      <c r="G131" s="114"/>
      <c r="H131" s="15"/>
      <c r="I131" s="27"/>
      <c r="J131" s="114"/>
      <c r="K131" s="6"/>
      <c r="L131" s="38"/>
      <c r="M131" s="80"/>
      <c r="N131" s="66"/>
      <c r="O131" s="66"/>
      <c r="P131" s="66"/>
      <c r="Q131" s="66"/>
      <c r="R131" s="66"/>
      <c r="S131" s="66"/>
      <c r="T131" s="66"/>
      <c r="U131" s="66"/>
      <c r="V131" s="66"/>
    </row>
    <row r="132" ht="12.0" customHeight="1">
      <c r="A132" s="86" t="s">
        <v>126</v>
      </c>
      <c r="E132" s="113" t="s">
        <v>125</v>
      </c>
      <c r="F132" s="92"/>
      <c r="G132" s="114"/>
      <c r="H132" s="15"/>
      <c r="I132" s="27"/>
      <c r="J132" s="114"/>
      <c r="K132" s="6"/>
      <c r="L132" s="38"/>
      <c r="M132" s="80"/>
      <c r="N132" s="66"/>
      <c r="O132" s="66"/>
      <c r="P132" s="66"/>
      <c r="Q132" s="66"/>
      <c r="R132" s="66"/>
      <c r="S132" s="66"/>
      <c r="T132" s="66"/>
      <c r="U132" s="66"/>
      <c r="V132" s="66"/>
    </row>
    <row r="133" ht="12.0" customHeight="1">
      <c r="A133" s="86" t="s">
        <v>127</v>
      </c>
      <c r="E133" s="113" t="s">
        <v>125</v>
      </c>
      <c r="F133" s="92"/>
      <c r="G133" s="114"/>
      <c r="H133" s="15"/>
      <c r="I133" s="27"/>
      <c r="J133" s="114"/>
      <c r="K133" s="6"/>
      <c r="L133" s="38"/>
      <c r="M133" s="80"/>
      <c r="N133" s="66"/>
      <c r="O133" s="66"/>
      <c r="P133" s="66"/>
      <c r="Q133" s="66"/>
      <c r="R133" s="66"/>
      <c r="S133" s="66"/>
      <c r="T133" s="66"/>
      <c r="U133" s="66"/>
      <c r="V133" s="66"/>
    </row>
    <row r="134" ht="12.0" customHeight="1">
      <c r="A134" s="86" t="s">
        <v>128</v>
      </c>
      <c r="E134" s="113" t="s">
        <v>125</v>
      </c>
      <c r="F134" s="92"/>
      <c r="G134" s="66"/>
      <c r="H134" s="15"/>
      <c r="I134" s="27"/>
      <c r="J134" s="66"/>
      <c r="K134" s="6"/>
      <c r="L134" s="38"/>
      <c r="M134" s="80"/>
      <c r="N134" s="84"/>
      <c r="O134" s="81"/>
      <c r="P134" s="85"/>
      <c r="Q134" s="85"/>
      <c r="R134" s="85"/>
      <c r="S134" s="85"/>
      <c r="T134" s="85"/>
      <c r="U134" s="85"/>
      <c r="V134" s="85"/>
    </row>
    <row r="135" ht="4.5" customHeight="1">
      <c r="A135" s="94"/>
      <c r="B135" s="90"/>
      <c r="C135" s="90"/>
      <c r="D135" s="90"/>
      <c r="E135" s="90"/>
      <c r="F135" s="91"/>
      <c r="G135" s="65"/>
      <c r="H135" s="15"/>
      <c r="I135" s="27"/>
      <c r="J135" s="65"/>
      <c r="K135" s="31"/>
      <c r="L135" s="38"/>
      <c r="M135" s="16"/>
      <c r="N135" s="15"/>
      <c r="O135" s="15"/>
      <c r="P135" s="15"/>
      <c r="Q135" s="15"/>
      <c r="R135" s="15"/>
      <c r="S135" s="15"/>
      <c r="T135" s="15"/>
      <c r="U135" s="15"/>
      <c r="V135" s="15"/>
    </row>
    <row r="136" ht="21.75" customHeight="1">
      <c r="A136" s="59"/>
      <c r="B136" s="60"/>
      <c r="C136" s="60"/>
      <c r="D136" s="60"/>
      <c r="E136" s="61"/>
      <c r="F136" s="30"/>
      <c r="G136" s="51"/>
      <c r="H136" s="51"/>
      <c r="I136" s="51"/>
      <c r="J136" s="51"/>
      <c r="K136" s="14"/>
      <c r="L136" s="15"/>
      <c r="M136" s="16"/>
      <c r="N136" s="15"/>
      <c r="O136" s="15"/>
      <c r="P136" s="15"/>
      <c r="Q136" s="15"/>
      <c r="R136" s="15"/>
      <c r="S136" s="15"/>
      <c r="T136" s="15"/>
      <c r="U136" s="15"/>
      <c r="V136" s="15"/>
    </row>
    <row r="137" ht="24.0" customHeight="1">
      <c r="A137" s="115" t="s">
        <v>129</v>
      </c>
      <c r="F137" s="46"/>
      <c r="G137" s="15"/>
      <c r="H137" s="15"/>
      <c r="I137" s="17"/>
      <c r="J137" s="15"/>
      <c r="K137" s="14"/>
      <c r="L137" s="15"/>
      <c r="M137" s="8"/>
      <c r="N137" s="4"/>
      <c r="O137" s="4"/>
      <c r="P137" s="4"/>
      <c r="Q137" s="4"/>
      <c r="R137" s="4"/>
      <c r="S137" s="4"/>
      <c r="T137" s="4"/>
      <c r="U137" s="4"/>
      <c r="V137" s="4"/>
    </row>
    <row r="138" ht="9.75" customHeight="1">
      <c r="A138" s="9"/>
      <c r="B138" s="9"/>
      <c r="C138" s="9"/>
      <c r="D138" s="9"/>
      <c r="E138" s="4"/>
      <c r="F138" s="3"/>
      <c r="G138" s="4"/>
      <c r="H138" s="4"/>
      <c r="I138" s="5"/>
      <c r="J138" s="4"/>
      <c r="K138" s="11"/>
      <c r="L138" s="4"/>
      <c r="M138" s="8"/>
      <c r="N138" s="5">
        <f>SUM(N11:N126)</f>
        <v>126185</v>
      </c>
      <c r="O138" s="4"/>
      <c r="P138" s="4"/>
      <c r="Q138" s="4"/>
      <c r="R138" s="4"/>
      <c r="S138" s="4"/>
      <c r="T138" s="4"/>
      <c r="U138" s="4"/>
      <c r="V138" s="4"/>
    </row>
    <row r="139" ht="9.75" customHeight="1">
      <c r="A139" s="9"/>
      <c r="B139" s="9"/>
      <c r="C139" s="9"/>
      <c r="D139" s="9"/>
      <c r="E139" s="4"/>
      <c r="F139" s="3"/>
      <c r="G139" s="4"/>
      <c r="H139" s="4"/>
      <c r="I139" s="5"/>
      <c r="J139" s="4"/>
      <c r="K139" s="11"/>
      <c r="L139" s="4"/>
      <c r="M139" s="8"/>
      <c r="N139" s="4"/>
      <c r="O139" s="4"/>
      <c r="P139" s="4"/>
      <c r="Q139" s="4"/>
      <c r="R139" s="4"/>
      <c r="S139" s="4"/>
      <c r="T139" s="4"/>
      <c r="U139" s="4"/>
      <c r="V139" s="4"/>
    </row>
    <row r="140" ht="9.75" customHeight="1">
      <c r="A140" s="9"/>
      <c r="B140" s="9"/>
      <c r="C140" s="9"/>
      <c r="D140" s="9"/>
      <c r="E140" s="4"/>
      <c r="F140" s="3"/>
      <c r="G140" s="4"/>
      <c r="H140" s="4"/>
      <c r="I140" s="5"/>
      <c r="J140" s="4"/>
      <c r="K140" s="11"/>
      <c r="L140" s="4"/>
      <c r="M140" s="8"/>
      <c r="N140" s="4"/>
      <c r="O140" s="4"/>
      <c r="P140" s="4"/>
      <c r="Q140" s="4"/>
      <c r="R140" s="4"/>
      <c r="S140" s="4"/>
      <c r="T140" s="4"/>
      <c r="U140" s="4"/>
      <c r="V140" s="4"/>
    </row>
    <row r="141" ht="9.75" customHeight="1">
      <c r="A141" s="9"/>
      <c r="B141" s="9"/>
      <c r="C141" s="9"/>
      <c r="D141" s="9"/>
      <c r="E141" s="4"/>
      <c r="F141" s="3"/>
      <c r="G141" s="4"/>
      <c r="H141" s="4"/>
      <c r="I141" s="5"/>
      <c r="J141" s="4"/>
      <c r="K141" s="11"/>
      <c r="L141" s="4"/>
      <c r="M141" s="8"/>
      <c r="N141" s="4"/>
      <c r="O141" s="4"/>
      <c r="P141" s="4"/>
      <c r="Q141" s="4"/>
      <c r="R141" s="4"/>
      <c r="S141" s="4"/>
      <c r="T141" s="4"/>
      <c r="U141" s="4"/>
      <c r="V141" s="4"/>
    </row>
    <row r="142" ht="9.75" customHeight="1">
      <c r="A142" s="45"/>
      <c r="B142" s="9"/>
      <c r="C142" s="9"/>
      <c r="D142" s="9"/>
      <c r="E142" s="4"/>
      <c r="F142" s="3"/>
      <c r="G142" s="4"/>
      <c r="H142" s="4"/>
      <c r="I142" s="5"/>
      <c r="J142" s="4"/>
      <c r="K142" s="11"/>
      <c r="L142" s="4"/>
      <c r="M142" s="8"/>
      <c r="N142" s="4"/>
      <c r="O142" s="4"/>
      <c r="P142" s="4"/>
      <c r="Q142" s="4"/>
      <c r="R142" s="4"/>
      <c r="S142" s="4"/>
      <c r="T142" s="4"/>
      <c r="U142" s="4"/>
      <c r="V142" s="4"/>
    </row>
    <row r="143" ht="9.75" customHeight="1">
      <c r="A143" s="45"/>
      <c r="B143" s="9"/>
      <c r="C143" s="9"/>
      <c r="D143" s="9"/>
      <c r="E143" s="4"/>
      <c r="F143" s="3"/>
      <c r="G143" s="4"/>
      <c r="H143" s="4"/>
      <c r="I143" s="5"/>
      <c r="J143" s="4"/>
      <c r="K143" s="11"/>
      <c r="L143" s="4"/>
      <c r="M143" s="8"/>
      <c r="N143" s="4"/>
      <c r="O143" s="4"/>
      <c r="P143" s="4"/>
      <c r="Q143" s="4"/>
      <c r="R143" s="4"/>
      <c r="S143" s="4"/>
      <c r="T143" s="4"/>
      <c r="U143" s="4"/>
      <c r="V143" s="4"/>
    </row>
    <row r="144" ht="9.75" customHeight="1">
      <c r="A144" s="116"/>
      <c r="B144" s="9"/>
      <c r="C144" s="9"/>
      <c r="D144" s="9"/>
      <c r="E144" s="4"/>
      <c r="F144" s="3"/>
      <c r="G144" s="4"/>
      <c r="H144" s="4"/>
      <c r="I144" s="5"/>
      <c r="J144" s="4"/>
      <c r="K144" s="11"/>
      <c r="L144" s="4"/>
      <c r="M144" s="8"/>
      <c r="N144" s="4"/>
      <c r="O144" s="4"/>
      <c r="P144" s="4"/>
      <c r="Q144" s="4"/>
      <c r="R144" s="4"/>
      <c r="S144" s="4"/>
      <c r="T144" s="4"/>
      <c r="U144" s="4"/>
      <c r="V144" s="4"/>
    </row>
    <row r="145" ht="9.75" customHeight="1">
      <c r="A145" s="15"/>
      <c r="B145" s="9"/>
      <c r="C145" s="9"/>
      <c r="D145" s="9"/>
      <c r="E145" s="4"/>
      <c r="F145" s="3"/>
      <c r="G145" s="4"/>
      <c r="H145" s="4"/>
      <c r="I145" s="5"/>
      <c r="J145" s="4"/>
      <c r="K145" s="11"/>
      <c r="L145" s="4"/>
      <c r="M145" s="8"/>
      <c r="N145" s="4"/>
      <c r="O145" s="4"/>
      <c r="P145" s="4"/>
      <c r="Q145" s="4"/>
      <c r="R145" s="4"/>
      <c r="S145" s="4"/>
      <c r="T145" s="4"/>
      <c r="U145" s="4"/>
      <c r="V145" s="4"/>
    </row>
    <row r="146" ht="9.75" customHeight="1">
      <c r="A146" s="9"/>
      <c r="B146" s="9"/>
      <c r="C146" s="9"/>
      <c r="D146" s="9"/>
      <c r="E146" s="4"/>
      <c r="F146" s="3"/>
      <c r="G146" s="4"/>
      <c r="H146" s="4"/>
      <c r="I146" s="5"/>
      <c r="J146" s="4"/>
      <c r="K146" s="11"/>
      <c r="L146" s="4"/>
      <c r="M146" s="8"/>
      <c r="N146" s="4"/>
      <c r="O146" s="4"/>
      <c r="P146" s="4"/>
      <c r="Q146" s="4"/>
      <c r="R146" s="4"/>
      <c r="S146" s="4"/>
      <c r="T146" s="4"/>
      <c r="U146" s="4"/>
      <c r="V146" s="4"/>
    </row>
    <row r="147" ht="9.75" customHeight="1">
      <c r="A147" s="9"/>
      <c r="B147" s="9"/>
      <c r="C147" s="9"/>
      <c r="D147" s="9"/>
      <c r="E147" s="10"/>
      <c r="F147" s="3"/>
      <c r="G147" s="4"/>
      <c r="H147" s="4"/>
      <c r="I147" s="5"/>
      <c r="J147" s="4"/>
      <c r="K147" s="11"/>
      <c r="L147" s="4"/>
      <c r="M147" s="8"/>
      <c r="N147" s="4"/>
      <c r="O147" s="4"/>
      <c r="P147" s="4"/>
      <c r="Q147" s="4"/>
      <c r="R147" s="4"/>
      <c r="S147" s="4"/>
      <c r="T147" s="4"/>
      <c r="U147" s="4"/>
      <c r="V147" s="4"/>
    </row>
    <row r="148" ht="15.75" customHeight="1">
      <c r="M148" s="117"/>
    </row>
    <row r="149" ht="15.75" customHeight="1">
      <c r="M149" s="117"/>
    </row>
    <row r="150" ht="15.75" customHeight="1">
      <c r="M150" s="117"/>
    </row>
    <row r="151" ht="15.75" customHeight="1">
      <c r="M151" s="117"/>
    </row>
    <row r="152" ht="15.75" customHeight="1">
      <c r="M152" s="117"/>
    </row>
    <row r="153" ht="15.75" customHeight="1">
      <c r="M153" s="117"/>
    </row>
    <row r="154" ht="15.75" customHeight="1">
      <c r="M154" s="117"/>
    </row>
    <row r="155" ht="15.75" customHeight="1">
      <c r="M155" s="117"/>
    </row>
    <row r="156" ht="15.75" customHeight="1">
      <c r="M156" s="117"/>
    </row>
    <row r="157" ht="15.75" customHeight="1">
      <c r="M157" s="117"/>
    </row>
    <row r="158" ht="15.75" customHeight="1">
      <c r="M158" s="117"/>
    </row>
    <row r="159" ht="15.75" customHeight="1">
      <c r="M159" s="117"/>
    </row>
    <row r="160" ht="15.75" customHeight="1">
      <c r="M160" s="117"/>
    </row>
    <row r="161" ht="15.75" customHeight="1">
      <c r="M161" s="117"/>
    </row>
    <row r="162" ht="15.75" customHeight="1">
      <c r="M162" s="117"/>
    </row>
    <row r="163" ht="15.75" customHeight="1">
      <c r="M163" s="117"/>
    </row>
    <row r="164" ht="15.75" customHeight="1">
      <c r="M164" s="117"/>
    </row>
    <row r="165" ht="15.75" customHeight="1">
      <c r="M165" s="117"/>
    </row>
    <row r="166" ht="15.75" customHeight="1">
      <c r="M166" s="117"/>
    </row>
    <row r="167" ht="15.75" customHeight="1">
      <c r="M167" s="117"/>
    </row>
    <row r="168" ht="15.75" customHeight="1">
      <c r="M168" s="117"/>
    </row>
    <row r="169" ht="15.75" customHeight="1">
      <c r="M169" s="117"/>
    </row>
    <row r="170" ht="15.75" customHeight="1">
      <c r="M170" s="117"/>
    </row>
    <row r="171" ht="15.75" customHeight="1">
      <c r="M171" s="117"/>
    </row>
    <row r="172" ht="15.75" customHeight="1">
      <c r="M172" s="117"/>
    </row>
    <row r="173" ht="15.75" customHeight="1">
      <c r="M173" s="117"/>
    </row>
    <row r="174" ht="15.75" customHeight="1">
      <c r="M174" s="117"/>
    </row>
    <row r="175" ht="15.75" customHeight="1">
      <c r="M175" s="117"/>
    </row>
    <row r="176" ht="15.75" customHeight="1">
      <c r="M176" s="117"/>
    </row>
    <row r="177" ht="15.75" customHeight="1">
      <c r="M177" s="117"/>
    </row>
    <row r="178" ht="15.75" customHeight="1">
      <c r="M178" s="117"/>
    </row>
    <row r="179" ht="15.75" customHeight="1">
      <c r="M179" s="117"/>
    </row>
    <row r="180" ht="15.75" customHeight="1">
      <c r="M180" s="117"/>
    </row>
    <row r="181" ht="15.75" customHeight="1">
      <c r="M181" s="117"/>
    </row>
    <row r="182" ht="15.75" customHeight="1">
      <c r="M182" s="117"/>
    </row>
    <row r="183" ht="15.75" customHeight="1">
      <c r="M183" s="117"/>
    </row>
    <row r="184" ht="15.75" customHeight="1">
      <c r="M184" s="117"/>
    </row>
    <row r="185" ht="15.75" customHeight="1">
      <c r="M185" s="117"/>
    </row>
    <row r="186" ht="15.75" customHeight="1">
      <c r="M186" s="117"/>
    </row>
    <row r="187" ht="15.75" customHeight="1">
      <c r="M187" s="117"/>
    </row>
    <row r="188" ht="15.75" customHeight="1">
      <c r="M188" s="117"/>
    </row>
    <row r="189" ht="15.75" customHeight="1">
      <c r="M189" s="117"/>
    </row>
    <row r="190" ht="15.75" customHeight="1">
      <c r="M190" s="117"/>
    </row>
    <row r="191" ht="15.75" customHeight="1">
      <c r="M191" s="117"/>
    </row>
    <row r="192" ht="15.75" customHeight="1">
      <c r="M192" s="117"/>
    </row>
    <row r="193" ht="15.75" customHeight="1">
      <c r="M193" s="117"/>
    </row>
    <row r="194" ht="15.75" customHeight="1">
      <c r="M194" s="117"/>
    </row>
    <row r="195" ht="15.75" customHeight="1">
      <c r="M195" s="117"/>
    </row>
    <row r="196" ht="15.75" customHeight="1">
      <c r="M196" s="117"/>
    </row>
    <row r="197" ht="15.75" customHeight="1">
      <c r="M197" s="117"/>
    </row>
    <row r="198" ht="15.75" customHeight="1">
      <c r="M198" s="117"/>
    </row>
    <row r="199" ht="15.75" customHeight="1">
      <c r="M199" s="117"/>
    </row>
    <row r="200" ht="15.75" customHeight="1">
      <c r="M200" s="117"/>
    </row>
    <row r="201" ht="15.75" customHeight="1">
      <c r="M201" s="117"/>
    </row>
    <row r="202" ht="15.75" customHeight="1">
      <c r="M202" s="117"/>
    </row>
    <row r="203" ht="15.75" customHeight="1">
      <c r="M203" s="117"/>
    </row>
    <row r="204" ht="15.75" customHeight="1">
      <c r="M204" s="117"/>
    </row>
    <row r="205" ht="15.75" customHeight="1">
      <c r="M205" s="117"/>
    </row>
    <row r="206" ht="15.75" customHeight="1">
      <c r="M206" s="117"/>
    </row>
    <row r="207" ht="15.75" customHeight="1">
      <c r="M207" s="117"/>
    </row>
    <row r="208" ht="15.75" customHeight="1">
      <c r="M208" s="117"/>
    </row>
    <row r="209" ht="15.75" customHeight="1">
      <c r="M209" s="117"/>
    </row>
    <row r="210" ht="15.75" customHeight="1">
      <c r="M210" s="117"/>
    </row>
    <row r="211" ht="15.75" customHeight="1">
      <c r="M211" s="117"/>
    </row>
    <row r="212" ht="15.75" customHeight="1">
      <c r="M212" s="117"/>
    </row>
    <row r="213" ht="15.75" customHeight="1">
      <c r="M213" s="117"/>
    </row>
    <row r="214" ht="15.75" customHeight="1">
      <c r="M214" s="117"/>
    </row>
    <row r="215" ht="15.75" customHeight="1">
      <c r="M215" s="117"/>
    </row>
    <row r="216" ht="15.75" customHeight="1">
      <c r="M216" s="117"/>
    </row>
    <row r="217" ht="15.75" customHeight="1">
      <c r="M217" s="117"/>
    </row>
    <row r="218" ht="15.75" customHeight="1">
      <c r="M218" s="117"/>
    </row>
    <row r="219" ht="15.75" customHeight="1">
      <c r="M219" s="117"/>
    </row>
    <row r="220" ht="15.75" customHeight="1">
      <c r="M220" s="117"/>
    </row>
    <row r="221" ht="15.75" customHeight="1">
      <c r="M221" s="117"/>
    </row>
    <row r="222" ht="15.75" customHeight="1">
      <c r="M222" s="117"/>
    </row>
    <row r="223" ht="15.75" customHeight="1">
      <c r="M223" s="117"/>
    </row>
    <row r="224" ht="15.75" customHeight="1">
      <c r="M224" s="117"/>
    </row>
    <row r="225" ht="15.75" customHeight="1">
      <c r="M225" s="117"/>
    </row>
    <row r="226" ht="15.75" customHeight="1">
      <c r="M226" s="117"/>
    </row>
    <row r="227" ht="15.75" customHeight="1">
      <c r="M227" s="117"/>
    </row>
    <row r="228" ht="15.75" customHeight="1">
      <c r="M228" s="117"/>
    </row>
    <row r="229" ht="15.75" customHeight="1">
      <c r="M229" s="117"/>
    </row>
    <row r="230" ht="15.75" customHeight="1">
      <c r="M230" s="117"/>
    </row>
    <row r="231" ht="15.75" customHeight="1">
      <c r="M231" s="117"/>
    </row>
    <row r="232" ht="15.75" customHeight="1">
      <c r="M232" s="117"/>
    </row>
    <row r="233" ht="15.75" customHeight="1">
      <c r="M233" s="117"/>
    </row>
    <row r="234" ht="15.75" customHeight="1">
      <c r="M234" s="117"/>
    </row>
    <row r="235" ht="15.75" customHeight="1">
      <c r="M235" s="117"/>
    </row>
    <row r="236" ht="15.75" customHeight="1">
      <c r="M236" s="117"/>
    </row>
    <row r="237" ht="15.75" customHeight="1">
      <c r="M237" s="117"/>
    </row>
    <row r="238" ht="15.75" customHeight="1">
      <c r="M238" s="117"/>
    </row>
    <row r="239" ht="15.75" customHeight="1">
      <c r="M239" s="117"/>
    </row>
    <row r="240" ht="15.75" customHeight="1">
      <c r="M240" s="117"/>
    </row>
    <row r="241" ht="15.75" customHeight="1">
      <c r="M241" s="117"/>
    </row>
    <row r="242" ht="15.75" customHeight="1">
      <c r="M242" s="117"/>
    </row>
    <row r="243" ht="15.75" customHeight="1">
      <c r="M243" s="117"/>
    </row>
    <row r="244" ht="15.75" customHeight="1">
      <c r="M244" s="117"/>
    </row>
    <row r="245" ht="15.75" customHeight="1">
      <c r="M245" s="117"/>
    </row>
    <row r="246" ht="15.75" customHeight="1">
      <c r="M246" s="117"/>
    </row>
    <row r="247" ht="15.75" customHeight="1">
      <c r="M247" s="117"/>
    </row>
    <row r="248" ht="15.75" customHeight="1">
      <c r="M248" s="117"/>
    </row>
    <row r="249" ht="15.75" customHeight="1">
      <c r="M249" s="117"/>
    </row>
    <row r="250" ht="15.75" customHeight="1">
      <c r="M250" s="117"/>
    </row>
    <row r="251" ht="15.75" customHeight="1">
      <c r="M251" s="117"/>
    </row>
    <row r="252" ht="15.75" customHeight="1">
      <c r="M252" s="117"/>
    </row>
    <row r="253" ht="15.75" customHeight="1">
      <c r="M253" s="117"/>
    </row>
    <row r="254" ht="15.75" customHeight="1">
      <c r="M254" s="117"/>
    </row>
    <row r="255" ht="15.75" customHeight="1">
      <c r="M255" s="117"/>
    </row>
    <row r="256" ht="15.75" customHeight="1">
      <c r="M256" s="117"/>
    </row>
    <row r="257" ht="15.75" customHeight="1">
      <c r="M257" s="117"/>
    </row>
    <row r="258" ht="15.75" customHeight="1">
      <c r="M258" s="117"/>
    </row>
    <row r="259" ht="15.75" customHeight="1">
      <c r="M259" s="117"/>
    </row>
    <row r="260" ht="15.75" customHeight="1">
      <c r="M260" s="117"/>
    </row>
    <row r="261" ht="15.75" customHeight="1">
      <c r="M261" s="117"/>
    </row>
    <row r="262" ht="15.75" customHeight="1">
      <c r="M262" s="117"/>
    </row>
    <row r="263" ht="15.75" customHeight="1">
      <c r="M263" s="117"/>
    </row>
    <row r="264" ht="15.75" customHeight="1">
      <c r="M264" s="117"/>
    </row>
    <row r="265" ht="15.75" customHeight="1">
      <c r="M265" s="117"/>
    </row>
    <row r="266" ht="15.75" customHeight="1">
      <c r="M266" s="117"/>
    </row>
    <row r="267" ht="15.75" customHeight="1">
      <c r="M267" s="117"/>
    </row>
    <row r="268" ht="15.75" customHeight="1">
      <c r="M268" s="117"/>
    </row>
    <row r="269" ht="15.75" customHeight="1">
      <c r="M269" s="117"/>
    </row>
    <row r="270" ht="15.75" customHeight="1">
      <c r="M270" s="117"/>
    </row>
    <row r="271" ht="15.75" customHeight="1">
      <c r="M271" s="117"/>
    </row>
    <row r="272" ht="15.75" customHeight="1">
      <c r="M272" s="117"/>
    </row>
    <row r="273" ht="15.75" customHeight="1">
      <c r="M273" s="117"/>
    </row>
    <row r="274" ht="15.75" customHeight="1">
      <c r="M274" s="117"/>
    </row>
    <row r="275" ht="15.75" customHeight="1">
      <c r="M275" s="117"/>
    </row>
    <row r="276" ht="15.75" customHeight="1">
      <c r="M276" s="117"/>
    </row>
    <row r="277" ht="15.75" customHeight="1">
      <c r="M277" s="117"/>
    </row>
    <row r="278" ht="15.75" customHeight="1">
      <c r="M278" s="117"/>
    </row>
    <row r="279" ht="15.75" customHeight="1">
      <c r="M279" s="117"/>
    </row>
    <row r="280" ht="15.75" customHeight="1">
      <c r="M280" s="117"/>
    </row>
    <row r="281" ht="15.75" customHeight="1">
      <c r="M281" s="117"/>
    </row>
    <row r="282" ht="15.75" customHeight="1">
      <c r="M282" s="117"/>
    </row>
    <row r="283" ht="15.75" customHeight="1">
      <c r="M283" s="117"/>
    </row>
    <row r="284" ht="15.75" customHeight="1">
      <c r="M284" s="117"/>
    </row>
    <row r="285" ht="15.75" customHeight="1">
      <c r="M285" s="117"/>
    </row>
    <row r="286" ht="15.75" customHeight="1">
      <c r="M286" s="117"/>
    </row>
    <row r="287" ht="15.75" customHeight="1">
      <c r="M287" s="117"/>
    </row>
    <row r="288" ht="15.75" customHeight="1">
      <c r="M288" s="117"/>
    </row>
    <row r="289" ht="15.75" customHeight="1">
      <c r="M289" s="117"/>
    </row>
    <row r="290" ht="15.75" customHeight="1">
      <c r="M290" s="117"/>
    </row>
    <row r="291" ht="15.75" customHeight="1">
      <c r="M291" s="117"/>
    </row>
    <row r="292" ht="15.75" customHeight="1">
      <c r="M292" s="117"/>
    </row>
    <row r="293" ht="15.75" customHeight="1">
      <c r="M293" s="117"/>
    </row>
    <row r="294" ht="15.75" customHeight="1">
      <c r="M294" s="117"/>
    </row>
    <row r="295" ht="15.75" customHeight="1">
      <c r="M295" s="117"/>
    </row>
    <row r="296" ht="15.75" customHeight="1">
      <c r="M296" s="117"/>
    </row>
    <row r="297" ht="15.75" customHeight="1">
      <c r="M297" s="117"/>
    </row>
    <row r="298" ht="15.75" customHeight="1">
      <c r="M298" s="117"/>
    </row>
    <row r="299" ht="15.75" customHeight="1">
      <c r="M299" s="117"/>
    </row>
    <row r="300" ht="15.75" customHeight="1">
      <c r="M300" s="117"/>
    </row>
    <row r="301" ht="15.75" customHeight="1">
      <c r="M301" s="117"/>
    </row>
    <row r="302" ht="15.75" customHeight="1">
      <c r="M302" s="117"/>
    </row>
    <row r="303" ht="15.75" customHeight="1">
      <c r="M303" s="117"/>
    </row>
    <row r="304" ht="15.75" customHeight="1">
      <c r="M304" s="117"/>
    </row>
    <row r="305" ht="15.75" customHeight="1">
      <c r="M305" s="117"/>
    </row>
    <row r="306" ht="15.75" customHeight="1">
      <c r="M306" s="117"/>
    </row>
    <row r="307" ht="15.75" customHeight="1">
      <c r="M307" s="117"/>
    </row>
    <row r="308" ht="15.75" customHeight="1">
      <c r="M308" s="117"/>
    </row>
    <row r="309" ht="15.75" customHeight="1">
      <c r="M309" s="117"/>
    </row>
    <row r="310" ht="15.75" customHeight="1">
      <c r="M310" s="117"/>
    </row>
    <row r="311" ht="15.75" customHeight="1">
      <c r="M311" s="117"/>
    </row>
    <row r="312" ht="15.75" customHeight="1">
      <c r="M312" s="117"/>
    </row>
    <row r="313" ht="15.75" customHeight="1">
      <c r="M313" s="117"/>
    </row>
    <row r="314" ht="15.75" customHeight="1">
      <c r="M314" s="117"/>
    </row>
    <row r="315" ht="15.75" customHeight="1">
      <c r="M315" s="117"/>
    </row>
    <row r="316" ht="15.75" customHeight="1">
      <c r="M316" s="117"/>
    </row>
    <row r="317" ht="15.75" customHeight="1">
      <c r="M317" s="117"/>
    </row>
    <row r="318" ht="15.75" customHeight="1">
      <c r="M318" s="117"/>
    </row>
    <row r="319" ht="15.75" customHeight="1">
      <c r="M319" s="117"/>
    </row>
    <row r="320" ht="15.75" customHeight="1">
      <c r="M320" s="117"/>
    </row>
    <row r="321" ht="15.75" customHeight="1">
      <c r="M321" s="117"/>
    </row>
    <row r="322" ht="15.75" customHeight="1">
      <c r="M322" s="117"/>
    </row>
    <row r="323" ht="15.75" customHeight="1">
      <c r="M323" s="117"/>
    </row>
    <row r="324" ht="15.75" customHeight="1">
      <c r="M324" s="117"/>
    </row>
    <row r="325" ht="15.75" customHeight="1">
      <c r="M325" s="117"/>
    </row>
    <row r="326" ht="15.75" customHeight="1">
      <c r="M326" s="117"/>
    </row>
    <row r="327" ht="15.75" customHeight="1">
      <c r="M327" s="117"/>
    </row>
    <row r="328" ht="15.75" customHeight="1">
      <c r="M328" s="117"/>
    </row>
    <row r="329" ht="15.75" customHeight="1">
      <c r="M329" s="117"/>
    </row>
    <row r="330" ht="15.75" customHeight="1">
      <c r="M330" s="117"/>
    </row>
    <row r="331" ht="15.75" customHeight="1">
      <c r="M331" s="117"/>
    </row>
    <row r="332" ht="15.75" customHeight="1">
      <c r="M332" s="117"/>
    </row>
    <row r="333" ht="15.75" customHeight="1">
      <c r="M333" s="117"/>
    </row>
    <row r="334" ht="15.75" customHeight="1">
      <c r="M334" s="117"/>
    </row>
    <row r="335" ht="15.75" customHeight="1">
      <c r="M335" s="117"/>
    </row>
    <row r="336" ht="15.75" customHeight="1">
      <c r="M336" s="117"/>
    </row>
    <row r="337" ht="15.75" customHeight="1">
      <c r="M337" s="117"/>
    </row>
    <row r="338" ht="15.75" customHeight="1">
      <c r="M338" s="117"/>
    </row>
    <row r="339" ht="15.75" customHeight="1">
      <c r="M339" s="117"/>
    </row>
    <row r="340" ht="15.75" customHeight="1">
      <c r="M340" s="117"/>
    </row>
    <row r="341" ht="15.75" customHeight="1">
      <c r="M341" s="117"/>
    </row>
    <row r="342" ht="15.75" customHeight="1">
      <c r="M342" s="117"/>
    </row>
    <row r="343" ht="15.75" customHeight="1">
      <c r="M343" s="117"/>
    </row>
    <row r="344" ht="15.75" customHeight="1">
      <c r="M344" s="117"/>
    </row>
    <row r="345" ht="15.75" customHeight="1">
      <c r="M345" s="117"/>
    </row>
    <row r="346" ht="15.75" customHeight="1">
      <c r="M346" s="117"/>
    </row>
    <row r="347" ht="15.75" customHeight="1">
      <c r="M347" s="117"/>
    </row>
    <row r="348" ht="15.75" customHeight="1">
      <c r="M348" s="117"/>
    </row>
    <row r="349" ht="15.75" customHeight="1">
      <c r="M349" s="117"/>
    </row>
    <row r="350" ht="15.75" customHeight="1">
      <c r="M350" s="117"/>
    </row>
    <row r="351" ht="15.75" customHeight="1">
      <c r="M351" s="117"/>
    </row>
    <row r="352" ht="15.75" customHeight="1">
      <c r="M352" s="117"/>
    </row>
    <row r="353" ht="15.75" customHeight="1">
      <c r="M353" s="117"/>
    </row>
    <row r="354" ht="15.75" customHeight="1">
      <c r="M354" s="117"/>
    </row>
    <row r="355" ht="15.75" customHeight="1">
      <c r="M355" s="117"/>
    </row>
    <row r="356" ht="15.75" customHeight="1">
      <c r="M356" s="117"/>
    </row>
    <row r="357" ht="15.75" customHeight="1">
      <c r="M357" s="117"/>
    </row>
    <row r="358" ht="15.75" customHeight="1">
      <c r="M358" s="117"/>
    </row>
    <row r="359" ht="15.75" customHeight="1">
      <c r="M359" s="117"/>
    </row>
    <row r="360" ht="15.75" customHeight="1">
      <c r="M360" s="117"/>
    </row>
    <row r="361" ht="15.75" customHeight="1">
      <c r="M361" s="117"/>
    </row>
    <row r="362" ht="15.75" customHeight="1">
      <c r="M362" s="117"/>
    </row>
    <row r="363" ht="15.75" customHeight="1">
      <c r="M363" s="117"/>
    </row>
    <row r="364" ht="15.75" customHeight="1">
      <c r="M364" s="117"/>
    </row>
    <row r="365" ht="15.75" customHeight="1">
      <c r="M365" s="117"/>
    </row>
    <row r="366" ht="15.75" customHeight="1">
      <c r="M366" s="117"/>
    </row>
    <row r="367" ht="15.75" customHeight="1">
      <c r="M367" s="117"/>
    </row>
    <row r="368" ht="15.75" customHeight="1">
      <c r="M368" s="117"/>
    </row>
    <row r="369" ht="15.75" customHeight="1">
      <c r="M369" s="117"/>
    </row>
    <row r="370" ht="15.75" customHeight="1">
      <c r="M370" s="117"/>
    </row>
    <row r="371" ht="15.75" customHeight="1">
      <c r="M371" s="117"/>
    </row>
    <row r="372" ht="15.75" customHeight="1">
      <c r="M372" s="117"/>
    </row>
    <row r="373" ht="15.75" customHeight="1">
      <c r="M373" s="117"/>
    </row>
    <row r="374" ht="15.75" customHeight="1">
      <c r="M374" s="117"/>
    </row>
    <row r="375" ht="15.75" customHeight="1">
      <c r="M375" s="117"/>
    </row>
    <row r="376" ht="15.75" customHeight="1">
      <c r="M376" s="117"/>
    </row>
    <row r="377" ht="15.75" customHeight="1">
      <c r="M377" s="117"/>
    </row>
    <row r="378" ht="15.75" customHeight="1">
      <c r="M378" s="117"/>
    </row>
    <row r="379" ht="15.75" customHeight="1">
      <c r="M379" s="117"/>
    </row>
    <row r="380" ht="15.75" customHeight="1">
      <c r="M380" s="117"/>
    </row>
    <row r="381" ht="15.75" customHeight="1">
      <c r="M381" s="117"/>
    </row>
    <row r="382" ht="15.75" customHeight="1">
      <c r="M382" s="117"/>
    </row>
    <row r="383" ht="15.75" customHeight="1">
      <c r="M383" s="117"/>
    </row>
    <row r="384" ht="15.75" customHeight="1">
      <c r="M384" s="117"/>
    </row>
    <row r="385" ht="15.75" customHeight="1">
      <c r="M385" s="117"/>
    </row>
    <row r="386" ht="15.75" customHeight="1">
      <c r="M386" s="117"/>
    </row>
    <row r="387" ht="15.75" customHeight="1">
      <c r="M387" s="117"/>
    </row>
    <row r="388" ht="15.75" customHeight="1">
      <c r="M388" s="117"/>
    </row>
    <row r="389" ht="15.75" customHeight="1">
      <c r="M389" s="117"/>
    </row>
    <row r="390" ht="15.75" customHeight="1">
      <c r="M390" s="117"/>
    </row>
    <row r="391" ht="15.75" customHeight="1">
      <c r="M391" s="117"/>
    </row>
    <row r="392" ht="15.75" customHeight="1">
      <c r="M392" s="117"/>
    </row>
    <row r="393" ht="15.75" customHeight="1">
      <c r="M393" s="117"/>
    </row>
    <row r="394" ht="15.75" customHeight="1">
      <c r="M394" s="117"/>
    </row>
    <row r="395" ht="15.75" customHeight="1">
      <c r="M395" s="117"/>
    </row>
    <row r="396" ht="15.75" customHeight="1">
      <c r="M396" s="117"/>
    </row>
    <row r="397" ht="15.75" customHeight="1">
      <c r="M397" s="117"/>
    </row>
    <row r="398" ht="15.75" customHeight="1">
      <c r="M398" s="117"/>
    </row>
    <row r="399" ht="15.75" customHeight="1">
      <c r="M399" s="117"/>
    </row>
    <row r="400" ht="15.75" customHeight="1">
      <c r="M400" s="117"/>
    </row>
    <row r="401" ht="15.75" customHeight="1">
      <c r="M401" s="117"/>
    </row>
    <row r="402" ht="15.75" customHeight="1">
      <c r="M402" s="117"/>
    </row>
    <row r="403" ht="15.75" customHeight="1">
      <c r="M403" s="117"/>
    </row>
    <row r="404" ht="15.75" customHeight="1">
      <c r="M404" s="117"/>
    </row>
    <row r="405" ht="15.75" customHeight="1">
      <c r="M405" s="117"/>
    </row>
    <row r="406" ht="15.75" customHeight="1">
      <c r="M406" s="117"/>
    </row>
    <row r="407" ht="15.75" customHeight="1">
      <c r="M407" s="117"/>
    </row>
    <row r="408" ht="15.75" customHeight="1">
      <c r="M408" s="117"/>
    </row>
    <row r="409" ht="15.75" customHeight="1">
      <c r="M409" s="117"/>
    </row>
    <row r="410" ht="15.75" customHeight="1">
      <c r="M410" s="117"/>
    </row>
    <row r="411" ht="15.75" customHeight="1">
      <c r="M411" s="117"/>
    </row>
    <row r="412" ht="15.75" customHeight="1">
      <c r="M412" s="117"/>
    </row>
    <row r="413" ht="15.75" customHeight="1">
      <c r="M413" s="117"/>
    </row>
    <row r="414" ht="15.75" customHeight="1">
      <c r="M414" s="117"/>
    </row>
    <row r="415" ht="15.75" customHeight="1">
      <c r="M415" s="117"/>
    </row>
    <row r="416" ht="15.75" customHeight="1">
      <c r="M416" s="117"/>
    </row>
    <row r="417" ht="15.75" customHeight="1">
      <c r="M417" s="117"/>
    </row>
    <row r="418" ht="15.75" customHeight="1">
      <c r="M418" s="117"/>
    </row>
    <row r="419" ht="15.75" customHeight="1">
      <c r="M419" s="117"/>
    </row>
    <row r="420" ht="15.75" customHeight="1">
      <c r="M420" s="117"/>
    </row>
    <row r="421" ht="15.75" customHeight="1">
      <c r="M421" s="117"/>
    </row>
    <row r="422" ht="15.75" customHeight="1">
      <c r="M422" s="117"/>
    </row>
    <row r="423" ht="15.75" customHeight="1">
      <c r="M423" s="117"/>
    </row>
    <row r="424" ht="15.75" customHeight="1">
      <c r="M424" s="117"/>
    </row>
    <row r="425" ht="15.75" customHeight="1">
      <c r="M425" s="117"/>
    </row>
    <row r="426" ht="15.75" customHeight="1">
      <c r="M426" s="117"/>
    </row>
    <row r="427" ht="15.75" customHeight="1">
      <c r="M427" s="117"/>
    </row>
    <row r="428" ht="15.75" customHeight="1">
      <c r="M428" s="117"/>
    </row>
    <row r="429" ht="15.75" customHeight="1">
      <c r="M429" s="117"/>
    </row>
    <row r="430" ht="15.75" customHeight="1">
      <c r="M430" s="117"/>
    </row>
    <row r="431" ht="15.75" customHeight="1">
      <c r="M431" s="117"/>
    </row>
    <row r="432" ht="15.75" customHeight="1">
      <c r="M432" s="117"/>
    </row>
    <row r="433" ht="15.75" customHeight="1">
      <c r="M433" s="117"/>
    </row>
    <row r="434" ht="15.75" customHeight="1">
      <c r="M434" s="117"/>
    </row>
    <row r="435" ht="15.75" customHeight="1">
      <c r="M435" s="117"/>
    </row>
    <row r="436" ht="15.75" customHeight="1">
      <c r="M436" s="117"/>
    </row>
    <row r="437" ht="15.75" customHeight="1">
      <c r="M437" s="117"/>
    </row>
    <row r="438" ht="15.75" customHeight="1">
      <c r="M438" s="117"/>
    </row>
    <row r="439" ht="15.75" customHeight="1">
      <c r="M439" s="117"/>
    </row>
    <row r="440" ht="15.75" customHeight="1">
      <c r="M440" s="117"/>
    </row>
    <row r="441" ht="15.75" customHeight="1">
      <c r="M441" s="117"/>
    </row>
    <row r="442" ht="15.75" customHeight="1">
      <c r="M442" s="117"/>
    </row>
    <row r="443" ht="15.75" customHeight="1">
      <c r="M443" s="117"/>
    </row>
    <row r="444" ht="15.75" customHeight="1">
      <c r="M444" s="117"/>
    </row>
    <row r="445" ht="15.75" customHeight="1">
      <c r="M445" s="117"/>
    </row>
    <row r="446" ht="15.75" customHeight="1">
      <c r="M446" s="117"/>
    </row>
    <row r="447" ht="15.75" customHeight="1">
      <c r="M447" s="117"/>
    </row>
    <row r="448" ht="15.75" customHeight="1">
      <c r="M448" s="117"/>
    </row>
    <row r="449" ht="15.75" customHeight="1">
      <c r="M449" s="117"/>
    </row>
    <row r="450" ht="15.75" customHeight="1">
      <c r="M450" s="117"/>
    </row>
    <row r="451" ht="15.75" customHeight="1">
      <c r="M451" s="117"/>
    </row>
    <row r="452" ht="15.75" customHeight="1">
      <c r="M452" s="117"/>
    </row>
    <row r="453" ht="15.75" customHeight="1">
      <c r="M453" s="117"/>
    </row>
    <row r="454" ht="15.75" customHeight="1">
      <c r="M454" s="117"/>
    </row>
    <row r="455" ht="15.75" customHeight="1">
      <c r="M455" s="117"/>
    </row>
    <row r="456" ht="15.75" customHeight="1">
      <c r="M456" s="117"/>
    </row>
    <row r="457" ht="15.75" customHeight="1">
      <c r="M457" s="117"/>
    </row>
    <row r="458" ht="15.75" customHeight="1">
      <c r="M458" s="117"/>
    </row>
    <row r="459" ht="15.75" customHeight="1">
      <c r="M459" s="117"/>
    </row>
    <row r="460" ht="15.75" customHeight="1">
      <c r="M460" s="117"/>
    </row>
    <row r="461" ht="15.75" customHeight="1">
      <c r="M461" s="117"/>
    </row>
    <row r="462" ht="15.75" customHeight="1">
      <c r="M462" s="117"/>
    </row>
    <row r="463" ht="15.75" customHeight="1">
      <c r="M463" s="117"/>
    </row>
    <row r="464" ht="15.75" customHeight="1">
      <c r="M464" s="117"/>
    </row>
    <row r="465" ht="15.75" customHeight="1">
      <c r="M465" s="117"/>
    </row>
    <row r="466" ht="15.75" customHeight="1">
      <c r="M466" s="117"/>
    </row>
    <row r="467" ht="15.75" customHeight="1">
      <c r="M467" s="117"/>
    </row>
    <row r="468" ht="15.75" customHeight="1">
      <c r="M468" s="117"/>
    </row>
    <row r="469" ht="15.75" customHeight="1">
      <c r="M469" s="117"/>
    </row>
    <row r="470" ht="15.75" customHeight="1">
      <c r="M470" s="117"/>
    </row>
    <row r="471" ht="15.75" customHeight="1">
      <c r="M471" s="117"/>
    </row>
    <row r="472" ht="15.75" customHeight="1">
      <c r="M472" s="117"/>
    </row>
    <row r="473" ht="15.75" customHeight="1">
      <c r="M473" s="117"/>
    </row>
    <row r="474" ht="15.75" customHeight="1">
      <c r="M474" s="117"/>
    </row>
    <row r="475" ht="15.75" customHeight="1">
      <c r="M475" s="117"/>
    </row>
    <row r="476" ht="15.75" customHeight="1">
      <c r="M476" s="117"/>
    </row>
    <row r="477" ht="15.75" customHeight="1">
      <c r="M477" s="117"/>
    </row>
    <row r="478" ht="15.75" customHeight="1">
      <c r="M478" s="117"/>
    </row>
    <row r="479" ht="15.75" customHeight="1">
      <c r="M479" s="117"/>
    </row>
    <row r="480" ht="15.75" customHeight="1">
      <c r="M480" s="117"/>
    </row>
    <row r="481" ht="15.75" customHeight="1">
      <c r="M481" s="117"/>
    </row>
    <row r="482" ht="15.75" customHeight="1">
      <c r="M482" s="117"/>
    </row>
    <row r="483" ht="15.75" customHeight="1">
      <c r="M483" s="117"/>
    </row>
    <row r="484" ht="15.75" customHeight="1">
      <c r="M484" s="117"/>
    </row>
    <row r="485" ht="15.75" customHeight="1">
      <c r="M485" s="117"/>
    </row>
    <row r="486" ht="15.75" customHeight="1">
      <c r="M486" s="117"/>
    </row>
    <row r="487" ht="15.75" customHeight="1">
      <c r="M487" s="117"/>
    </row>
    <row r="488" ht="15.75" customHeight="1">
      <c r="M488" s="117"/>
    </row>
    <row r="489" ht="15.75" customHeight="1">
      <c r="M489" s="117"/>
    </row>
    <row r="490" ht="15.75" customHeight="1">
      <c r="M490" s="117"/>
    </row>
    <row r="491" ht="15.75" customHeight="1">
      <c r="M491" s="117"/>
    </row>
    <row r="492" ht="15.75" customHeight="1">
      <c r="M492" s="117"/>
    </row>
    <row r="493" ht="15.75" customHeight="1">
      <c r="M493" s="117"/>
    </row>
    <row r="494" ht="15.75" customHeight="1">
      <c r="M494" s="117"/>
    </row>
    <row r="495" ht="15.75" customHeight="1">
      <c r="M495" s="117"/>
    </row>
    <row r="496" ht="15.75" customHeight="1">
      <c r="M496" s="117"/>
    </row>
    <row r="497" ht="15.75" customHeight="1">
      <c r="M497" s="117"/>
    </row>
    <row r="498" ht="15.75" customHeight="1">
      <c r="M498" s="117"/>
    </row>
    <row r="499" ht="15.75" customHeight="1">
      <c r="M499" s="117"/>
    </row>
    <row r="500" ht="15.75" customHeight="1">
      <c r="M500" s="117"/>
    </row>
    <row r="501" ht="15.75" customHeight="1">
      <c r="M501" s="117"/>
    </row>
    <row r="502" ht="15.75" customHeight="1">
      <c r="M502" s="117"/>
    </row>
    <row r="503" ht="15.75" customHeight="1">
      <c r="M503" s="117"/>
    </row>
    <row r="504" ht="15.75" customHeight="1">
      <c r="M504" s="117"/>
    </row>
    <row r="505" ht="15.75" customHeight="1">
      <c r="M505" s="117"/>
    </row>
    <row r="506" ht="15.75" customHeight="1">
      <c r="M506" s="117"/>
    </row>
    <row r="507" ht="15.75" customHeight="1">
      <c r="M507" s="117"/>
    </row>
    <row r="508" ht="15.75" customHeight="1">
      <c r="M508" s="117"/>
    </row>
    <row r="509" ht="15.75" customHeight="1">
      <c r="M509" s="117"/>
    </row>
    <row r="510" ht="15.75" customHeight="1">
      <c r="M510" s="117"/>
    </row>
    <row r="511" ht="15.75" customHeight="1">
      <c r="M511" s="117"/>
    </row>
    <row r="512" ht="15.75" customHeight="1">
      <c r="M512" s="117"/>
    </row>
    <row r="513" ht="15.75" customHeight="1">
      <c r="M513" s="117"/>
    </row>
    <row r="514" ht="15.75" customHeight="1">
      <c r="M514" s="117"/>
    </row>
    <row r="515" ht="15.75" customHeight="1">
      <c r="M515" s="117"/>
    </row>
    <row r="516" ht="15.75" customHeight="1">
      <c r="M516" s="117"/>
    </row>
    <row r="517" ht="15.75" customHeight="1">
      <c r="M517" s="117"/>
    </row>
    <row r="518" ht="15.75" customHeight="1">
      <c r="M518" s="117"/>
    </row>
    <row r="519" ht="15.75" customHeight="1">
      <c r="M519" s="117"/>
    </row>
    <row r="520" ht="15.75" customHeight="1">
      <c r="M520" s="117"/>
    </row>
    <row r="521" ht="15.75" customHeight="1">
      <c r="M521" s="117"/>
    </row>
    <row r="522" ht="15.75" customHeight="1">
      <c r="M522" s="117"/>
    </row>
    <row r="523" ht="15.75" customHeight="1">
      <c r="M523" s="117"/>
    </row>
    <row r="524" ht="15.75" customHeight="1">
      <c r="M524" s="117"/>
    </row>
    <row r="525" ht="15.75" customHeight="1">
      <c r="M525" s="117"/>
    </row>
    <row r="526" ht="15.75" customHeight="1">
      <c r="M526" s="117"/>
    </row>
    <row r="527" ht="15.75" customHeight="1">
      <c r="M527" s="117"/>
    </row>
    <row r="528" ht="15.75" customHeight="1">
      <c r="M528" s="117"/>
    </row>
    <row r="529" ht="15.75" customHeight="1">
      <c r="M529" s="117"/>
    </row>
    <row r="530" ht="15.75" customHeight="1">
      <c r="M530" s="117"/>
    </row>
    <row r="531" ht="15.75" customHeight="1">
      <c r="M531" s="117"/>
    </row>
    <row r="532" ht="15.75" customHeight="1">
      <c r="M532" s="117"/>
    </row>
    <row r="533" ht="15.75" customHeight="1">
      <c r="M533" s="117"/>
    </row>
    <row r="534" ht="15.75" customHeight="1">
      <c r="M534" s="117"/>
    </row>
    <row r="535" ht="15.75" customHeight="1">
      <c r="M535" s="117"/>
    </row>
    <row r="536" ht="15.75" customHeight="1">
      <c r="M536" s="117"/>
    </row>
    <row r="537" ht="15.75" customHeight="1">
      <c r="M537" s="117"/>
    </row>
    <row r="538" ht="15.75" customHeight="1">
      <c r="M538" s="117"/>
    </row>
    <row r="539" ht="15.75" customHeight="1">
      <c r="M539" s="117"/>
    </row>
    <row r="540" ht="15.75" customHeight="1">
      <c r="M540" s="117"/>
    </row>
    <row r="541" ht="15.75" customHeight="1">
      <c r="M541" s="117"/>
    </row>
    <row r="542" ht="15.75" customHeight="1">
      <c r="M542" s="117"/>
    </row>
    <row r="543" ht="15.75" customHeight="1">
      <c r="M543" s="117"/>
    </row>
    <row r="544" ht="15.75" customHeight="1">
      <c r="M544" s="117"/>
    </row>
    <row r="545" ht="15.75" customHeight="1">
      <c r="M545" s="117"/>
    </row>
    <row r="546" ht="15.75" customHeight="1">
      <c r="M546" s="117"/>
    </row>
    <row r="547" ht="15.75" customHeight="1">
      <c r="M547" s="117"/>
    </row>
    <row r="548" ht="15.75" customHeight="1">
      <c r="M548" s="117"/>
    </row>
    <row r="549" ht="15.75" customHeight="1">
      <c r="M549" s="117"/>
    </row>
    <row r="550" ht="15.75" customHeight="1">
      <c r="M550" s="117"/>
    </row>
    <row r="551" ht="15.75" customHeight="1">
      <c r="M551" s="117"/>
    </row>
    <row r="552" ht="15.75" customHeight="1">
      <c r="M552" s="117"/>
    </row>
    <row r="553" ht="15.75" customHeight="1">
      <c r="M553" s="117"/>
    </row>
    <row r="554" ht="15.75" customHeight="1">
      <c r="M554" s="117"/>
    </row>
    <row r="555" ht="15.75" customHeight="1">
      <c r="M555" s="117"/>
    </row>
    <row r="556" ht="15.75" customHeight="1">
      <c r="M556" s="117"/>
    </row>
    <row r="557" ht="15.75" customHeight="1">
      <c r="M557" s="117"/>
    </row>
    <row r="558" ht="15.75" customHeight="1">
      <c r="M558" s="117"/>
    </row>
    <row r="559" ht="15.75" customHeight="1">
      <c r="M559" s="117"/>
    </row>
    <row r="560" ht="15.75" customHeight="1">
      <c r="M560" s="117"/>
    </row>
    <row r="561" ht="15.75" customHeight="1">
      <c r="M561" s="117"/>
    </row>
    <row r="562" ht="15.75" customHeight="1">
      <c r="M562" s="117"/>
    </row>
    <row r="563" ht="15.75" customHeight="1">
      <c r="M563" s="117"/>
    </row>
    <row r="564" ht="15.75" customHeight="1">
      <c r="M564" s="117"/>
    </row>
    <row r="565" ht="15.75" customHeight="1">
      <c r="M565" s="117"/>
    </row>
    <row r="566" ht="15.75" customHeight="1">
      <c r="M566" s="117"/>
    </row>
    <row r="567" ht="15.75" customHeight="1">
      <c r="M567" s="117"/>
    </row>
    <row r="568" ht="15.75" customHeight="1">
      <c r="M568" s="117"/>
    </row>
    <row r="569" ht="15.75" customHeight="1">
      <c r="M569" s="117"/>
    </row>
    <row r="570" ht="15.75" customHeight="1">
      <c r="M570" s="117"/>
    </row>
    <row r="571" ht="15.75" customHeight="1">
      <c r="M571" s="117"/>
    </row>
    <row r="572" ht="15.75" customHeight="1">
      <c r="M572" s="117"/>
    </row>
    <row r="573" ht="15.75" customHeight="1">
      <c r="M573" s="117"/>
    </row>
    <row r="574" ht="15.75" customHeight="1">
      <c r="M574" s="117"/>
    </row>
    <row r="575" ht="15.75" customHeight="1">
      <c r="M575" s="117"/>
    </row>
    <row r="576" ht="15.75" customHeight="1">
      <c r="M576" s="117"/>
    </row>
    <row r="577" ht="15.75" customHeight="1">
      <c r="M577" s="117"/>
    </row>
    <row r="578" ht="15.75" customHeight="1">
      <c r="M578" s="117"/>
    </row>
    <row r="579" ht="15.75" customHeight="1">
      <c r="M579" s="117"/>
    </row>
    <row r="580" ht="15.75" customHeight="1">
      <c r="M580" s="117"/>
    </row>
    <row r="581" ht="15.75" customHeight="1">
      <c r="M581" s="117"/>
    </row>
    <row r="582" ht="15.75" customHeight="1">
      <c r="M582" s="117"/>
    </row>
    <row r="583" ht="15.75" customHeight="1">
      <c r="M583" s="117"/>
    </row>
    <row r="584" ht="15.75" customHeight="1">
      <c r="M584" s="117"/>
    </row>
    <row r="585" ht="15.75" customHeight="1">
      <c r="M585" s="117"/>
    </row>
    <row r="586" ht="15.75" customHeight="1">
      <c r="M586" s="117"/>
    </row>
    <row r="587" ht="15.75" customHeight="1">
      <c r="M587" s="117"/>
    </row>
    <row r="588" ht="15.75" customHeight="1">
      <c r="M588" s="117"/>
    </row>
    <row r="589" ht="15.75" customHeight="1">
      <c r="M589" s="117"/>
    </row>
    <row r="590" ht="15.75" customHeight="1">
      <c r="M590" s="117"/>
    </row>
    <row r="591" ht="15.75" customHeight="1">
      <c r="M591" s="117"/>
    </row>
    <row r="592" ht="15.75" customHeight="1">
      <c r="M592" s="117"/>
    </row>
    <row r="593" ht="15.75" customHeight="1">
      <c r="M593" s="117"/>
    </row>
    <row r="594" ht="15.75" customHeight="1">
      <c r="M594" s="117"/>
    </row>
    <row r="595" ht="15.75" customHeight="1">
      <c r="M595" s="117"/>
    </row>
    <row r="596" ht="15.75" customHeight="1">
      <c r="M596" s="117"/>
    </row>
    <row r="597" ht="15.75" customHeight="1">
      <c r="M597" s="117"/>
    </row>
    <row r="598" ht="15.75" customHeight="1">
      <c r="M598" s="117"/>
    </row>
    <row r="599" ht="15.75" customHeight="1">
      <c r="M599" s="117"/>
    </row>
    <row r="600" ht="15.75" customHeight="1">
      <c r="M600" s="117"/>
    </row>
    <row r="601" ht="15.75" customHeight="1">
      <c r="M601" s="117"/>
    </row>
    <row r="602" ht="15.75" customHeight="1">
      <c r="M602" s="117"/>
    </row>
    <row r="603" ht="15.75" customHeight="1">
      <c r="M603" s="117"/>
    </row>
    <row r="604" ht="15.75" customHeight="1">
      <c r="M604" s="117"/>
    </row>
    <row r="605" ht="15.75" customHeight="1">
      <c r="M605" s="117"/>
    </row>
    <row r="606" ht="15.75" customHeight="1">
      <c r="M606" s="117"/>
    </row>
    <row r="607" ht="15.75" customHeight="1">
      <c r="M607" s="117"/>
    </row>
    <row r="608" ht="15.75" customHeight="1">
      <c r="M608" s="117"/>
    </row>
    <row r="609" ht="15.75" customHeight="1">
      <c r="M609" s="117"/>
    </row>
    <row r="610" ht="15.75" customHeight="1">
      <c r="M610" s="117"/>
    </row>
    <row r="611" ht="15.75" customHeight="1">
      <c r="M611" s="117"/>
    </row>
    <row r="612" ht="15.75" customHeight="1">
      <c r="M612" s="117"/>
    </row>
    <row r="613" ht="15.75" customHeight="1">
      <c r="M613" s="117"/>
    </row>
    <row r="614" ht="15.75" customHeight="1">
      <c r="M614" s="117"/>
    </row>
    <row r="615" ht="15.75" customHeight="1">
      <c r="M615" s="117"/>
    </row>
    <row r="616" ht="15.75" customHeight="1">
      <c r="M616" s="117"/>
    </row>
    <row r="617" ht="15.75" customHeight="1">
      <c r="M617" s="117"/>
    </row>
    <row r="618" ht="15.75" customHeight="1">
      <c r="M618" s="117"/>
    </row>
    <row r="619" ht="15.75" customHeight="1">
      <c r="M619" s="117"/>
    </row>
    <row r="620" ht="15.75" customHeight="1">
      <c r="M620" s="117"/>
    </row>
    <row r="621" ht="15.75" customHeight="1">
      <c r="M621" s="117"/>
    </row>
    <row r="622" ht="15.75" customHeight="1">
      <c r="M622" s="117"/>
    </row>
    <row r="623" ht="15.75" customHeight="1">
      <c r="M623" s="117"/>
    </row>
    <row r="624" ht="15.75" customHeight="1">
      <c r="M624" s="117"/>
    </row>
    <row r="625" ht="15.75" customHeight="1">
      <c r="M625" s="117"/>
    </row>
    <row r="626" ht="15.75" customHeight="1">
      <c r="M626" s="117"/>
    </row>
    <row r="627" ht="15.75" customHeight="1">
      <c r="M627" s="117"/>
    </row>
    <row r="628" ht="15.75" customHeight="1">
      <c r="M628" s="117"/>
    </row>
    <row r="629" ht="15.75" customHeight="1">
      <c r="M629" s="117"/>
    </row>
    <row r="630" ht="15.75" customHeight="1">
      <c r="M630" s="117"/>
    </row>
    <row r="631" ht="15.75" customHeight="1">
      <c r="M631" s="117"/>
    </row>
    <row r="632" ht="15.75" customHeight="1">
      <c r="M632" s="117"/>
    </row>
    <row r="633" ht="15.75" customHeight="1">
      <c r="M633" s="117"/>
    </row>
    <row r="634" ht="15.75" customHeight="1">
      <c r="M634" s="117"/>
    </row>
    <row r="635" ht="15.75" customHeight="1">
      <c r="M635" s="117"/>
    </row>
    <row r="636" ht="15.75" customHeight="1">
      <c r="M636" s="117"/>
    </row>
    <row r="637" ht="15.75" customHeight="1">
      <c r="M637" s="117"/>
    </row>
    <row r="638" ht="15.75" customHeight="1">
      <c r="M638" s="117"/>
    </row>
    <row r="639" ht="15.75" customHeight="1">
      <c r="M639" s="117"/>
    </row>
    <row r="640" ht="15.75" customHeight="1">
      <c r="M640" s="117"/>
    </row>
    <row r="641" ht="15.75" customHeight="1">
      <c r="M641" s="117"/>
    </row>
    <row r="642" ht="15.75" customHeight="1">
      <c r="M642" s="117"/>
    </row>
    <row r="643" ht="15.75" customHeight="1">
      <c r="M643" s="117"/>
    </row>
    <row r="644" ht="15.75" customHeight="1">
      <c r="M644" s="117"/>
    </row>
    <row r="645" ht="15.75" customHeight="1">
      <c r="M645" s="117"/>
    </row>
    <row r="646" ht="15.75" customHeight="1">
      <c r="M646" s="117"/>
    </row>
    <row r="647" ht="15.75" customHeight="1">
      <c r="M647" s="117"/>
    </row>
    <row r="648" ht="15.75" customHeight="1">
      <c r="M648" s="117"/>
    </row>
    <row r="649" ht="15.75" customHeight="1">
      <c r="M649" s="117"/>
    </row>
    <row r="650" ht="15.75" customHeight="1">
      <c r="M650" s="117"/>
    </row>
    <row r="651" ht="15.75" customHeight="1">
      <c r="M651" s="117"/>
    </row>
    <row r="652" ht="15.75" customHeight="1">
      <c r="M652" s="117"/>
    </row>
    <row r="653" ht="15.75" customHeight="1">
      <c r="M653" s="117"/>
    </row>
    <row r="654" ht="15.75" customHeight="1">
      <c r="M654" s="117"/>
    </row>
    <row r="655" ht="15.75" customHeight="1">
      <c r="M655" s="117"/>
    </row>
    <row r="656" ht="15.75" customHeight="1">
      <c r="M656" s="117"/>
    </row>
    <row r="657" ht="15.75" customHeight="1">
      <c r="M657" s="117"/>
    </row>
    <row r="658" ht="15.75" customHeight="1">
      <c r="M658" s="117"/>
    </row>
    <row r="659" ht="15.75" customHeight="1">
      <c r="M659" s="117"/>
    </row>
    <row r="660" ht="15.75" customHeight="1">
      <c r="M660" s="117"/>
    </row>
    <row r="661" ht="15.75" customHeight="1">
      <c r="M661" s="117"/>
    </row>
    <row r="662" ht="15.75" customHeight="1">
      <c r="M662" s="117"/>
    </row>
    <row r="663" ht="15.75" customHeight="1">
      <c r="M663" s="117"/>
    </row>
    <row r="664" ht="15.75" customHeight="1">
      <c r="M664" s="117"/>
    </row>
    <row r="665" ht="15.75" customHeight="1">
      <c r="M665" s="117"/>
    </row>
    <row r="666" ht="15.75" customHeight="1">
      <c r="M666" s="117"/>
    </row>
    <row r="667" ht="15.75" customHeight="1">
      <c r="M667" s="117"/>
    </row>
    <row r="668" ht="15.75" customHeight="1">
      <c r="M668" s="117"/>
    </row>
    <row r="669" ht="15.75" customHeight="1">
      <c r="M669" s="117"/>
    </row>
    <row r="670" ht="15.75" customHeight="1">
      <c r="M670" s="117"/>
    </row>
    <row r="671" ht="15.75" customHeight="1">
      <c r="M671" s="117"/>
    </row>
    <row r="672" ht="15.75" customHeight="1">
      <c r="M672" s="117"/>
    </row>
    <row r="673" ht="15.75" customHeight="1">
      <c r="M673" s="117"/>
    </row>
    <row r="674" ht="15.75" customHeight="1">
      <c r="M674" s="117"/>
    </row>
    <row r="675" ht="15.75" customHeight="1">
      <c r="M675" s="117"/>
    </row>
    <row r="676" ht="15.75" customHeight="1">
      <c r="M676" s="117"/>
    </row>
    <row r="677" ht="15.75" customHeight="1">
      <c r="M677" s="117"/>
    </row>
    <row r="678" ht="15.75" customHeight="1">
      <c r="M678" s="117"/>
    </row>
    <row r="679" ht="15.75" customHeight="1">
      <c r="M679" s="117"/>
    </row>
    <row r="680" ht="15.75" customHeight="1">
      <c r="M680" s="117"/>
    </row>
    <row r="681" ht="15.75" customHeight="1">
      <c r="M681" s="117"/>
    </row>
    <row r="682" ht="15.75" customHeight="1">
      <c r="M682" s="117"/>
    </row>
    <row r="683" ht="15.75" customHeight="1">
      <c r="M683" s="117"/>
    </row>
    <row r="684" ht="15.75" customHeight="1">
      <c r="M684" s="117"/>
    </row>
    <row r="685" ht="15.75" customHeight="1">
      <c r="M685" s="117"/>
    </row>
    <row r="686" ht="15.75" customHeight="1">
      <c r="M686" s="117"/>
    </row>
    <row r="687" ht="15.75" customHeight="1">
      <c r="M687" s="117"/>
    </row>
    <row r="688" ht="15.75" customHeight="1">
      <c r="M688" s="117"/>
    </row>
    <row r="689" ht="15.75" customHeight="1">
      <c r="M689" s="117"/>
    </row>
    <row r="690" ht="15.75" customHeight="1">
      <c r="M690" s="117"/>
    </row>
    <row r="691" ht="15.75" customHeight="1">
      <c r="M691" s="117"/>
    </row>
    <row r="692" ht="15.75" customHeight="1">
      <c r="M692" s="117"/>
    </row>
    <row r="693" ht="15.75" customHeight="1">
      <c r="M693" s="117"/>
    </row>
    <row r="694" ht="15.75" customHeight="1">
      <c r="M694" s="117"/>
    </row>
    <row r="695" ht="15.75" customHeight="1">
      <c r="M695" s="117"/>
    </row>
    <row r="696" ht="15.75" customHeight="1">
      <c r="M696" s="117"/>
    </row>
    <row r="697" ht="15.75" customHeight="1">
      <c r="M697" s="117"/>
    </row>
    <row r="698" ht="15.75" customHeight="1">
      <c r="M698" s="117"/>
    </row>
    <row r="699" ht="15.75" customHeight="1">
      <c r="M699" s="117"/>
    </row>
    <row r="700" ht="15.75" customHeight="1">
      <c r="M700" s="117"/>
    </row>
    <row r="701" ht="15.75" customHeight="1">
      <c r="M701" s="117"/>
    </row>
    <row r="702" ht="15.75" customHeight="1">
      <c r="M702" s="117"/>
    </row>
    <row r="703" ht="15.75" customHeight="1">
      <c r="M703" s="117"/>
    </row>
    <row r="704" ht="15.75" customHeight="1">
      <c r="M704" s="117"/>
    </row>
    <row r="705" ht="15.75" customHeight="1">
      <c r="M705" s="117"/>
    </row>
    <row r="706" ht="15.75" customHeight="1">
      <c r="M706" s="117"/>
    </row>
    <row r="707" ht="15.75" customHeight="1">
      <c r="M707" s="117"/>
    </row>
    <row r="708" ht="15.75" customHeight="1">
      <c r="M708" s="117"/>
    </row>
    <row r="709" ht="15.75" customHeight="1">
      <c r="M709" s="117"/>
    </row>
    <row r="710" ht="15.75" customHeight="1">
      <c r="M710" s="117"/>
    </row>
    <row r="711" ht="15.75" customHeight="1">
      <c r="M711" s="117"/>
    </row>
    <row r="712" ht="15.75" customHeight="1">
      <c r="M712" s="117"/>
    </row>
    <row r="713" ht="15.75" customHeight="1">
      <c r="M713" s="117"/>
    </row>
    <row r="714" ht="15.75" customHeight="1">
      <c r="M714" s="117"/>
    </row>
    <row r="715" ht="15.75" customHeight="1">
      <c r="M715" s="117"/>
    </row>
    <row r="716" ht="15.75" customHeight="1">
      <c r="M716" s="117"/>
    </row>
    <row r="717" ht="15.75" customHeight="1">
      <c r="M717" s="117"/>
    </row>
    <row r="718" ht="15.75" customHeight="1">
      <c r="M718" s="117"/>
    </row>
    <row r="719" ht="15.75" customHeight="1">
      <c r="M719" s="117"/>
    </row>
    <row r="720" ht="15.75" customHeight="1">
      <c r="M720" s="117"/>
    </row>
    <row r="721" ht="15.75" customHeight="1">
      <c r="M721" s="117"/>
    </row>
    <row r="722" ht="15.75" customHeight="1">
      <c r="M722" s="117"/>
    </row>
    <row r="723" ht="15.75" customHeight="1">
      <c r="M723" s="117"/>
    </row>
    <row r="724" ht="15.75" customHeight="1">
      <c r="M724" s="117"/>
    </row>
    <row r="725" ht="15.75" customHeight="1">
      <c r="M725" s="117"/>
    </row>
    <row r="726" ht="15.75" customHeight="1">
      <c r="M726" s="117"/>
    </row>
    <row r="727" ht="15.75" customHeight="1">
      <c r="M727" s="117"/>
    </row>
    <row r="728" ht="15.75" customHeight="1">
      <c r="M728" s="117"/>
    </row>
    <row r="729" ht="15.75" customHeight="1">
      <c r="M729" s="117"/>
    </row>
    <row r="730" ht="15.75" customHeight="1">
      <c r="M730" s="117"/>
    </row>
    <row r="731" ht="15.75" customHeight="1">
      <c r="M731" s="117"/>
    </row>
    <row r="732" ht="15.75" customHeight="1">
      <c r="M732" s="117"/>
    </row>
    <row r="733" ht="15.75" customHeight="1">
      <c r="M733" s="117"/>
    </row>
    <row r="734" ht="15.75" customHeight="1">
      <c r="M734" s="117"/>
    </row>
    <row r="735" ht="15.75" customHeight="1">
      <c r="M735" s="117"/>
    </row>
    <row r="736" ht="15.75" customHeight="1">
      <c r="M736" s="117"/>
    </row>
    <row r="737" ht="15.75" customHeight="1">
      <c r="M737" s="117"/>
    </row>
    <row r="738" ht="15.75" customHeight="1">
      <c r="M738" s="117"/>
    </row>
    <row r="739" ht="15.75" customHeight="1">
      <c r="M739" s="117"/>
    </row>
    <row r="740" ht="15.75" customHeight="1">
      <c r="M740" s="117"/>
    </row>
    <row r="741" ht="15.75" customHeight="1">
      <c r="M741" s="117"/>
    </row>
    <row r="742" ht="15.75" customHeight="1">
      <c r="M742" s="117"/>
    </row>
    <row r="743" ht="15.75" customHeight="1">
      <c r="M743" s="117"/>
    </row>
    <row r="744" ht="15.75" customHeight="1">
      <c r="M744" s="117"/>
    </row>
    <row r="745" ht="15.75" customHeight="1">
      <c r="M745" s="117"/>
    </row>
    <row r="746" ht="15.75" customHeight="1">
      <c r="M746" s="117"/>
    </row>
    <row r="747" ht="15.75" customHeight="1">
      <c r="M747" s="117"/>
    </row>
    <row r="748" ht="15.75" customHeight="1">
      <c r="M748" s="117"/>
    </row>
    <row r="749" ht="15.75" customHeight="1">
      <c r="M749" s="117"/>
    </row>
    <row r="750" ht="15.75" customHeight="1">
      <c r="M750" s="117"/>
    </row>
    <row r="751" ht="15.75" customHeight="1">
      <c r="M751" s="117"/>
    </row>
    <row r="752" ht="15.75" customHeight="1">
      <c r="M752" s="117"/>
    </row>
    <row r="753" ht="15.75" customHeight="1">
      <c r="M753" s="117"/>
    </row>
    <row r="754" ht="15.75" customHeight="1">
      <c r="M754" s="117"/>
    </row>
    <row r="755" ht="15.75" customHeight="1">
      <c r="M755" s="117"/>
    </row>
    <row r="756" ht="15.75" customHeight="1">
      <c r="M756" s="117"/>
    </row>
    <row r="757" ht="15.75" customHeight="1">
      <c r="M757" s="117"/>
    </row>
    <row r="758" ht="15.75" customHeight="1">
      <c r="M758" s="117"/>
    </row>
    <row r="759" ht="15.75" customHeight="1">
      <c r="M759" s="117"/>
    </row>
    <row r="760" ht="15.75" customHeight="1">
      <c r="M760" s="117"/>
    </row>
    <row r="761" ht="15.75" customHeight="1">
      <c r="M761" s="117"/>
    </row>
    <row r="762" ht="15.75" customHeight="1">
      <c r="M762" s="117"/>
    </row>
    <row r="763" ht="15.75" customHeight="1">
      <c r="M763" s="117"/>
    </row>
    <row r="764" ht="15.75" customHeight="1">
      <c r="M764" s="117"/>
    </row>
    <row r="765" ht="15.75" customHeight="1">
      <c r="M765" s="117"/>
    </row>
    <row r="766" ht="15.75" customHeight="1">
      <c r="M766" s="117"/>
    </row>
    <row r="767" ht="15.75" customHeight="1">
      <c r="M767" s="117"/>
    </row>
    <row r="768" ht="15.75" customHeight="1">
      <c r="M768" s="117"/>
    </row>
    <row r="769" ht="15.75" customHeight="1">
      <c r="M769" s="117"/>
    </row>
    <row r="770" ht="15.75" customHeight="1">
      <c r="M770" s="117"/>
    </row>
    <row r="771" ht="15.75" customHeight="1">
      <c r="M771" s="117"/>
    </row>
    <row r="772" ht="15.75" customHeight="1">
      <c r="M772" s="117"/>
    </row>
    <row r="773" ht="15.75" customHeight="1">
      <c r="M773" s="117"/>
    </row>
    <row r="774" ht="15.75" customHeight="1">
      <c r="M774" s="117"/>
    </row>
    <row r="775" ht="15.75" customHeight="1">
      <c r="M775" s="117"/>
    </row>
    <row r="776" ht="15.75" customHeight="1">
      <c r="M776" s="117"/>
    </row>
    <row r="777" ht="15.75" customHeight="1">
      <c r="M777" s="117"/>
    </row>
    <row r="778" ht="15.75" customHeight="1">
      <c r="M778" s="117"/>
    </row>
    <row r="779" ht="15.75" customHeight="1">
      <c r="M779" s="117"/>
    </row>
    <row r="780" ht="15.75" customHeight="1">
      <c r="M780" s="117"/>
    </row>
    <row r="781" ht="15.75" customHeight="1">
      <c r="M781" s="117"/>
    </row>
    <row r="782" ht="15.75" customHeight="1">
      <c r="M782" s="117"/>
    </row>
    <row r="783" ht="15.75" customHeight="1">
      <c r="M783" s="117"/>
    </row>
    <row r="784" ht="15.75" customHeight="1">
      <c r="M784" s="117"/>
    </row>
    <row r="785" ht="15.75" customHeight="1">
      <c r="M785" s="117"/>
    </row>
    <row r="786" ht="15.75" customHeight="1">
      <c r="M786" s="117"/>
    </row>
    <row r="787" ht="15.75" customHeight="1">
      <c r="M787" s="117"/>
    </row>
    <row r="788" ht="15.75" customHeight="1">
      <c r="M788" s="117"/>
    </row>
    <row r="789" ht="15.75" customHeight="1">
      <c r="M789" s="117"/>
    </row>
    <row r="790" ht="15.75" customHeight="1">
      <c r="M790" s="117"/>
    </row>
    <row r="791" ht="15.75" customHeight="1">
      <c r="M791" s="117"/>
    </row>
    <row r="792" ht="15.75" customHeight="1">
      <c r="M792" s="117"/>
    </row>
    <row r="793" ht="15.75" customHeight="1">
      <c r="M793" s="117"/>
    </row>
    <row r="794" ht="15.75" customHeight="1">
      <c r="M794" s="117"/>
    </row>
    <row r="795" ht="15.75" customHeight="1">
      <c r="M795" s="117"/>
    </row>
    <row r="796" ht="15.75" customHeight="1">
      <c r="M796" s="117"/>
    </row>
    <row r="797" ht="15.75" customHeight="1">
      <c r="M797" s="117"/>
    </row>
    <row r="798" ht="15.75" customHeight="1">
      <c r="M798" s="117"/>
    </row>
    <row r="799" ht="15.75" customHeight="1">
      <c r="M799" s="117"/>
    </row>
    <row r="800" ht="15.75" customHeight="1">
      <c r="M800" s="117"/>
    </row>
    <row r="801" ht="15.75" customHeight="1">
      <c r="M801" s="117"/>
    </row>
    <row r="802" ht="15.75" customHeight="1">
      <c r="M802" s="117"/>
    </row>
    <row r="803" ht="15.75" customHeight="1">
      <c r="M803" s="117"/>
    </row>
    <row r="804" ht="15.75" customHeight="1">
      <c r="M804" s="117"/>
    </row>
    <row r="805" ht="15.75" customHeight="1">
      <c r="M805" s="117"/>
    </row>
    <row r="806" ht="15.75" customHeight="1">
      <c r="M806" s="117"/>
    </row>
    <row r="807" ht="15.75" customHeight="1">
      <c r="M807" s="117"/>
    </row>
    <row r="808" ht="15.75" customHeight="1">
      <c r="M808" s="117"/>
    </row>
    <row r="809" ht="15.75" customHeight="1">
      <c r="M809" s="117"/>
    </row>
    <row r="810" ht="15.75" customHeight="1">
      <c r="M810" s="117"/>
    </row>
    <row r="811" ht="15.75" customHeight="1">
      <c r="M811" s="117"/>
    </row>
    <row r="812" ht="15.75" customHeight="1">
      <c r="M812" s="117"/>
    </row>
    <row r="813" ht="15.75" customHeight="1">
      <c r="M813" s="117"/>
    </row>
    <row r="814" ht="15.75" customHeight="1">
      <c r="M814" s="117"/>
    </row>
    <row r="815" ht="15.75" customHeight="1">
      <c r="M815" s="117"/>
    </row>
    <row r="816" ht="15.75" customHeight="1">
      <c r="M816" s="117"/>
    </row>
    <row r="817" ht="15.75" customHeight="1">
      <c r="M817" s="117"/>
    </row>
    <row r="818" ht="15.75" customHeight="1">
      <c r="M818" s="117"/>
    </row>
    <row r="819" ht="15.75" customHeight="1">
      <c r="M819" s="117"/>
    </row>
    <row r="820" ht="15.75" customHeight="1">
      <c r="M820" s="117"/>
    </row>
    <row r="821" ht="15.75" customHeight="1">
      <c r="M821" s="117"/>
    </row>
    <row r="822" ht="15.75" customHeight="1">
      <c r="M822" s="117"/>
    </row>
    <row r="823" ht="15.75" customHeight="1">
      <c r="M823" s="117"/>
    </row>
    <row r="824" ht="15.75" customHeight="1">
      <c r="M824" s="117"/>
    </row>
    <row r="825" ht="15.75" customHeight="1">
      <c r="M825" s="117"/>
    </row>
    <row r="826" ht="15.75" customHeight="1">
      <c r="M826" s="117"/>
    </row>
    <row r="827" ht="15.75" customHeight="1">
      <c r="M827" s="117"/>
    </row>
    <row r="828" ht="15.75" customHeight="1">
      <c r="M828" s="117"/>
    </row>
    <row r="829" ht="15.75" customHeight="1">
      <c r="M829" s="117"/>
    </row>
    <row r="830" ht="15.75" customHeight="1">
      <c r="M830" s="117"/>
    </row>
    <row r="831" ht="15.75" customHeight="1">
      <c r="M831" s="117"/>
    </row>
    <row r="832" ht="15.75" customHeight="1">
      <c r="M832" s="117"/>
    </row>
    <row r="833" ht="15.75" customHeight="1">
      <c r="M833" s="117"/>
    </row>
    <row r="834" ht="15.75" customHeight="1">
      <c r="M834" s="117"/>
    </row>
    <row r="835" ht="15.75" customHeight="1">
      <c r="M835" s="117"/>
    </row>
    <row r="836" ht="15.75" customHeight="1">
      <c r="M836" s="117"/>
    </row>
    <row r="837" ht="15.75" customHeight="1">
      <c r="M837" s="117"/>
    </row>
    <row r="838" ht="15.75" customHeight="1">
      <c r="M838" s="117"/>
    </row>
    <row r="839" ht="15.75" customHeight="1">
      <c r="M839" s="117"/>
    </row>
    <row r="840" ht="15.75" customHeight="1">
      <c r="M840" s="117"/>
    </row>
    <row r="841" ht="15.75" customHeight="1">
      <c r="M841" s="117"/>
    </row>
    <row r="842" ht="15.75" customHeight="1">
      <c r="M842" s="117"/>
    </row>
    <row r="843" ht="15.75" customHeight="1">
      <c r="M843" s="117"/>
    </row>
    <row r="844" ht="15.75" customHeight="1">
      <c r="M844" s="117"/>
    </row>
    <row r="845" ht="15.75" customHeight="1">
      <c r="M845" s="117"/>
    </row>
    <row r="846" ht="15.75" customHeight="1">
      <c r="M846" s="117"/>
    </row>
    <row r="847" ht="15.75" customHeight="1">
      <c r="M847" s="117"/>
    </row>
    <row r="848" ht="15.75" customHeight="1">
      <c r="M848" s="117"/>
    </row>
    <row r="849" ht="15.75" customHeight="1">
      <c r="M849" s="117"/>
    </row>
    <row r="850" ht="15.75" customHeight="1">
      <c r="M850" s="117"/>
    </row>
    <row r="851" ht="15.75" customHeight="1">
      <c r="M851" s="117"/>
    </row>
    <row r="852" ht="15.75" customHeight="1">
      <c r="M852" s="117"/>
    </row>
    <row r="853" ht="15.75" customHeight="1">
      <c r="M853" s="117"/>
    </row>
    <row r="854" ht="15.75" customHeight="1">
      <c r="M854" s="117"/>
    </row>
    <row r="855" ht="15.75" customHeight="1">
      <c r="M855" s="117"/>
    </row>
    <row r="856" ht="15.75" customHeight="1">
      <c r="M856" s="117"/>
    </row>
    <row r="857" ht="15.75" customHeight="1">
      <c r="M857" s="117"/>
    </row>
    <row r="858" ht="15.75" customHeight="1">
      <c r="M858" s="117"/>
    </row>
    <row r="859" ht="15.75" customHeight="1">
      <c r="M859" s="117"/>
    </row>
    <row r="860" ht="15.75" customHeight="1">
      <c r="M860" s="117"/>
    </row>
    <row r="861" ht="15.75" customHeight="1">
      <c r="M861" s="117"/>
    </row>
    <row r="862" ht="15.75" customHeight="1">
      <c r="M862" s="117"/>
    </row>
    <row r="863" ht="15.75" customHeight="1">
      <c r="M863" s="117"/>
    </row>
    <row r="864" ht="15.75" customHeight="1">
      <c r="M864" s="117"/>
    </row>
    <row r="865" ht="15.75" customHeight="1">
      <c r="M865" s="117"/>
    </row>
    <row r="866" ht="15.75" customHeight="1">
      <c r="M866" s="117"/>
    </row>
    <row r="867" ht="15.75" customHeight="1">
      <c r="M867" s="117"/>
    </row>
    <row r="868" ht="15.75" customHeight="1">
      <c r="M868" s="117"/>
    </row>
    <row r="869" ht="15.75" customHeight="1">
      <c r="M869" s="117"/>
    </row>
    <row r="870" ht="15.75" customHeight="1">
      <c r="M870" s="117"/>
    </row>
    <row r="871" ht="15.75" customHeight="1">
      <c r="M871" s="117"/>
    </row>
    <row r="872" ht="15.75" customHeight="1">
      <c r="M872" s="117"/>
    </row>
    <row r="873" ht="15.75" customHeight="1">
      <c r="M873" s="117"/>
    </row>
    <row r="874" ht="15.75" customHeight="1">
      <c r="M874" s="117"/>
    </row>
    <row r="875" ht="15.75" customHeight="1">
      <c r="M875" s="117"/>
    </row>
    <row r="876" ht="15.75" customHeight="1">
      <c r="M876" s="117"/>
    </row>
    <row r="877" ht="15.75" customHeight="1">
      <c r="M877" s="117"/>
    </row>
    <row r="878" ht="15.75" customHeight="1">
      <c r="M878" s="117"/>
    </row>
    <row r="879" ht="15.75" customHeight="1">
      <c r="M879" s="117"/>
    </row>
    <row r="880" ht="15.75" customHeight="1">
      <c r="M880" s="117"/>
    </row>
    <row r="881" ht="15.75" customHeight="1">
      <c r="M881" s="117"/>
    </row>
    <row r="882" ht="15.75" customHeight="1">
      <c r="M882" s="117"/>
    </row>
    <row r="883" ht="15.75" customHeight="1">
      <c r="M883" s="117"/>
    </row>
    <row r="884" ht="15.75" customHeight="1">
      <c r="M884" s="117"/>
    </row>
    <row r="885" ht="15.75" customHeight="1">
      <c r="M885" s="117"/>
    </row>
    <row r="886" ht="15.75" customHeight="1">
      <c r="M886" s="117"/>
    </row>
    <row r="887" ht="15.75" customHeight="1">
      <c r="M887" s="117"/>
    </row>
    <row r="888" ht="15.75" customHeight="1">
      <c r="M888" s="117"/>
    </row>
    <row r="889" ht="15.75" customHeight="1">
      <c r="M889" s="117"/>
    </row>
    <row r="890" ht="15.75" customHeight="1">
      <c r="M890" s="117"/>
    </row>
    <row r="891" ht="15.75" customHeight="1">
      <c r="M891" s="117"/>
    </row>
    <row r="892" ht="15.75" customHeight="1">
      <c r="M892" s="117"/>
    </row>
    <row r="893" ht="15.75" customHeight="1">
      <c r="M893" s="117"/>
    </row>
    <row r="894" ht="15.75" customHeight="1">
      <c r="M894" s="117"/>
    </row>
    <row r="895" ht="15.75" customHeight="1">
      <c r="M895" s="117"/>
    </row>
    <row r="896" ht="15.75" customHeight="1">
      <c r="M896" s="117"/>
    </row>
    <row r="897" ht="15.75" customHeight="1">
      <c r="M897" s="117"/>
    </row>
    <row r="898" ht="15.75" customHeight="1">
      <c r="M898" s="117"/>
    </row>
    <row r="899" ht="15.75" customHeight="1">
      <c r="M899" s="117"/>
    </row>
    <row r="900" ht="15.75" customHeight="1">
      <c r="M900" s="117"/>
    </row>
    <row r="901" ht="15.75" customHeight="1">
      <c r="M901" s="117"/>
    </row>
    <row r="902" ht="15.75" customHeight="1">
      <c r="M902" s="117"/>
    </row>
    <row r="903" ht="15.75" customHeight="1">
      <c r="M903" s="117"/>
    </row>
    <row r="904" ht="15.75" customHeight="1">
      <c r="M904" s="117"/>
    </row>
    <row r="905" ht="15.75" customHeight="1">
      <c r="M905" s="117"/>
    </row>
    <row r="906" ht="15.75" customHeight="1">
      <c r="M906" s="117"/>
    </row>
    <row r="907" ht="15.75" customHeight="1">
      <c r="M907" s="117"/>
    </row>
    <row r="908" ht="15.75" customHeight="1">
      <c r="M908" s="117"/>
    </row>
    <row r="909" ht="15.75" customHeight="1">
      <c r="M909" s="117"/>
    </row>
    <row r="910" ht="15.75" customHeight="1">
      <c r="M910" s="117"/>
    </row>
    <row r="911" ht="15.75" customHeight="1">
      <c r="M911" s="117"/>
    </row>
    <row r="912" ht="15.75" customHeight="1">
      <c r="M912" s="117"/>
    </row>
    <row r="913" ht="15.75" customHeight="1">
      <c r="M913" s="117"/>
    </row>
    <row r="914" ht="15.75" customHeight="1">
      <c r="M914" s="117"/>
    </row>
    <row r="915" ht="15.75" customHeight="1">
      <c r="M915" s="117"/>
    </row>
    <row r="916" ht="15.75" customHeight="1">
      <c r="M916" s="117"/>
    </row>
    <row r="917" ht="15.75" customHeight="1">
      <c r="M917" s="117"/>
    </row>
    <row r="918" ht="15.75" customHeight="1">
      <c r="M918" s="117"/>
    </row>
    <row r="919" ht="15.75" customHeight="1">
      <c r="M919" s="117"/>
    </row>
    <row r="920" ht="15.75" customHeight="1">
      <c r="M920" s="117"/>
    </row>
    <row r="921" ht="15.75" customHeight="1">
      <c r="M921" s="117"/>
    </row>
    <row r="922" ht="15.75" customHeight="1">
      <c r="M922" s="117"/>
    </row>
    <row r="923" ht="15.75" customHeight="1">
      <c r="M923" s="117"/>
    </row>
    <row r="924" ht="15.75" customHeight="1">
      <c r="M924" s="117"/>
    </row>
    <row r="925" ht="15.75" customHeight="1">
      <c r="M925" s="117"/>
    </row>
    <row r="926" ht="15.75" customHeight="1">
      <c r="M926" s="117"/>
    </row>
    <row r="927" ht="15.75" customHeight="1">
      <c r="M927" s="117"/>
    </row>
    <row r="928" ht="15.75" customHeight="1">
      <c r="M928" s="117"/>
    </row>
    <row r="929" ht="15.75" customHeight="1">
      <c r="M929" s="117"/>
    </row>
    <row r="930" ht="15.75" customHeight="1">
      <c r="M930" s="117"/>
    </row>
    <row r="931" ht="15.75" customHeight="1">
      <c r="M931" s="117"/>
    </row>
    <row r="932" ht="15.75" customHeight="1">
      <c r="M932" s="117"/>
    </row>
    <row r="933" ht="15.75" customHeight="1">
      <c r="M933" s="117"/>
    </row>
    <row r="934" ht="15.75" customHeight="1">
      <c r="M934" s="117"/>
    </row>
    <row r="935" ht="15.75" customHeight="1">
      <c r="M935" s="117"/>
    </row>
    <row r="936" ht="15.75" customHeight="1">
      <c r="M936" s="117"/>
    </row>
    <row r="937" ht="15.75" customHeight="1">
      <c r="M937" s="117"/>
    </row>
    <row r="938" ht="15.75" customHeight="1">
      <c r="M938" s="117"/>
    </row>
    <row r="939" ht="15.75" customHeight="1">
      <c r="M939" s="117"/>
    </row>
    <row r="940" ht="15.75" customHeight="1">
      <c r="M940" s="117"/>
    </row>
    <row r="941" ht="15.75" customHeight="1">
      <c r="M941" s="117"/>
    </row>
    <row r="942" ht="15.75" customHeight="1">
      <c r="M942" s="117"/>
    </row>
    <row r="943" ht="15.75" customHeight="1">
      <c r="M943" s="117"/>
    </row>
    <row r="944" ht="15.75" customHeight="1">
      <c r="M944" s="117"/>
    </row>
    <row r="945" ht="15.75" customHeight="1">
      <c r="M945" s="117"/>
    </row>
    <row r="946" ht="15.75" customHeight="1">
      <c r="M946" s="117"/>
    </row>
    <row r="947" ht="15.75" customHeight="1">
      <c r="M947" s="117"/>
    </row>
    <row r="948" ht="15.75" customHeight="1">
      <c r="M948" s="117"/>
    </row>
    <row r="949" ht="15.75" customHeight="1">
      <c r="M949" s="117"/>
    </row>
    <row r="950" ht="15.75" customHeight="1">
      <c r="M950" s="117"/>
    </row>
    <row r="951" ht="15.75" customHeight="1">
      <c r="M951" s="117"/>
    </row>
    <row r="952" ht="15.75" customHeight="1">
      <c r="M952" s="117"/>
    </row>
    <row r="953" ht="15.75" customHeight="1">
      <c r="M953" s="117"/>
    </row>
    <row r="954" ht="15.75" customHeight="1">
      <c r="M954" s="117"/>
    </row>
    <row r="955" ht="15.75" customHeight="1">
      <c r="M955" s="117"/>
    </row>
    <row r="956" ht="15.75" customHeight="1">
      <c r="M956" s="117"/>
    </row>
    <row r="957" ht="15.75" customHeight="1">
      <c r="M957" s="117"/>
    </row>
    <row r="958" ht="15.75" customHeight="1">
      <c r="M958" s="117"/>
    </row>
    <row r="959" ht="15.75" customHeight="1">
      <c r="M959" s="117"/>
    </row>
    <row r="960" ht="15.75" customHeight="1">
      <c r="M960" s="117"/>
    </row>
    <row r="961" ht="15.75" customHeight="1">
      <c r="M961" s="117"/>
    </row>
    <row r="962" ht="15.75" customHeight="1">
      <c r="M962" s="117"/>
    </row>
    <row r="963" ht="15.75" customHeight="1">
      <c r="M963" s="117"/>
    </row>
    <row r="964" ht="15.75" customHeight="1">
      <c r="M964" s="117"/>
    </row>
    <row r="965" ht="15.75" customHeight="1">
      <c r="M965" s="117"/>
    </row>
    <row r="966" ht="15.75" customHeight="1">
      <c r="M966" s="117"/>
    </row>
    <row r="967" ht="15.75" customHeight="1">
      <c r="M967" s="117"/>
    </row>
    <row r="968" ht="15.75" customHeight="1">
      <c r="M968" s="117"/>
    </row>
    <row r="969" ht="15.75" customHeight="1">
      <c r="M969" s="117"/>
    </row>
    <row r="970" ht="15.75" customHeight="1">
      <c r="M970" s="117"/>
    </row>
    <row r="971" ht="15.75" customHeight="1">
      <c r="M971" s="117"/>
    </row>
    <row r="972" ht="15.75" customHeight="1">
      <c r="M972" s="117"/>
    </row>
    <row r="973" ht="15.75" customHeight="1">
      <c r="M973" s="117"/>
    </row>
    <row r="974" ht="15.75" customHeight="1">
      <c r="M974" s="117"/>
    </row>
    <row r="975" ht="15.75" customHeight="1">
      <c r="M975" s="117"/>
    </row>
    <row r="976" ht="15.75" customHeight="1">
      <c r="M976" s="117"/>
    </row>
    <row r="977" ht="15.75" customHeight="1">
      <c r="M977" s="117"/>
    </row>
    <row r="978" ht="15.75" customHeight="1">
      <c r="M978" s="117"/>
    </row>
    <row r="979" ht="15.75" customHeight="1">
      <c r="M979" s="117"/>
    </row>
  </sheetData>
  <mergeCells count="111">
    <mergeCell ref="A5:F5"/>
    <mergeCell ref="G5:J5"/>
    <mergeCell ref="A6:F6"/>
    <mergeCell ref="A9:B10"/>
    <mergeCell ref="B12:F12"/>
    <mergeCell ref="B13:F13"/>
    <mergeCell ref="B14:F14"/>
    <mergeCell ref="A29:E29"/>
    <mergeCell ref="A30:D30"/>
    <mergeCell ref="A31:D31"/>
    <mergeCell ref="A32:B32"/>
    <mergeCell ref="A33:D33"/>
    <mergeCell ref="A34:D34"/>
    <mergeCell ref="A35:D35"/>
    <mergeCell ref="A36:D36"/>
    <mergeCell ref="A37:D37"/>
    <mergeCell ref="A38:D38"/>
    <mergeCell ref="A40:D40"/>
    <mergeCell ref="A41:D41"/>
    <mergeCell ref="A42:D42"/>
    <mergeCell ref="A43:D43"/>
    <mergeCell ref="A44:D44"/>
    <mergeCell ref="A45:D45"/>
    <mergeCell ref="A46:D46"/>
    <mergeCell ref="A47:D47"/>
    <mergeCell ref="A48:E48"/>
    <mergeCell ref="A49:B49"/>
    <mergeCell ref="A50:C50"/>
    <mergeCell ref="A51:D51"/>
    <mergeCell ref="A52:D52"/>
    <mergeCell ref="A53:D53"/>
    <mergeCell ref="A54:C54"/>
    <mergeCell ref="A55:D55"/>
    <mergeCell ref="A56:D56"/>
    <mergeCell ref="A57:D57"/>
    <mergeCell ref="A58:D58"/>
    <mergeCell ref="A59:D59"/>
    <mergeCell ref="A60:D60"/>
    <mergeCell ref="A62:B62"/>
    <mergeCell ref="A63:D63"/>
    <mergeCell ref="A65:C65"/>
    <mergeCell ref="A66:D66"/>
    <mergeCell ref="A67:D67"/>
    <mergeCell ref="A68:D68"/>
    <mergeCell ref="A69:D69"/>
    <mergeCell ref="A70:D70"/>
    <mergeCell ref="A71:D71"/>
    <mergeCell ref="A72:D72"/>
    <mergeCell ref="A73:D73"/>
    <mergeCell ref="A116:D116"/>
    <mergeCell ref="A117:D117"/>
    <mergeCell ref="A118:D118"/>
    <mergeCell ref="A119:D119"/>
    <mergeCell ref="A120:D120"/>
    <mergeCell ref="A121:B121"/>
    <mergeCell ref="A122:D122"/>
    <mergeCell ref="A136:E136"/>
    <mergeCell ref="A137:E137"/>
    <mergeCell ref="A123:D123"/>
    <mergeCell ref="A124:D124"/>
    <mergeCell ref="A125:D125"/>
    <mergeCell ref="A126:B126"/>
    <mergeCell ref="A127:D127"/>
    <mergeCell ref="A128:D128"/>
    <mergeCell ref="A129:D129"/>
    <mergeCell ref="A74:D74"/>
    <mergeCell ref="A75:D75"/>
    <mergeCell ref="A76:B76"/>
    <mergeCell ref="A77:D77"/>
    <mergeCell ref="A78:D78"/>
    <mergeCell ref="A79:D79"/>
    <mergeCell ref="A80:D80"/>
    <mergeCell ref="A81:D81"/>
    <mergeCell ref="A82:B82"/>
    <mergeCell ref="A83:D83"/>
    <mergeCell ref="A84:D84"/>
    <mergeCell ref="A85:D85"/>
    <mergeCell ref="A86:D86"/>
    <mergeCell ref="A87:D87"/>
    <mergeCell ref="A88:D88"/>
    <mergeCell ref="A89:D89"/>
    <mergeCell ref="A90:D90"/>
    <mergeCell ref="A91:D91"/>
    <mergeCell ref="A92:D92"/>
    <mergeCell ref="A93:D93"/>
    <mergeCell ref="A94:D94"/>
    <mergeCell ref="A95:D95"/>
    <mergeCell ref="A96:D96"/>
    <mergeCell ref="A97:D97"/>
    <mergeCell ref="A98:D98"/>
    <mergeCell ref="A99:D99"/>
    <mergeCell ref="A100:D100"/>
    <mergeCell ref="A101:D101"/>
    <mergeCell ref="A102:D102"/>
    <mergeCell ref="A103:D103"/>
    <mergeCell ref="A104:D104"/>
    <mergeCell ref="A105:D105"/>
    <mergeCell ref="A106:D106"/>
    <mergeCell ref="A107:D107"/>
    <mergeCell ref="A108:D108"/>
    <mergeCell ref="A109:D109"/>
    <mergeCell ref="A110:D110"/>
    <mergeCell ref="A111:D111"/>
    <mergeCell ref="A112:D112"/>
    <mergeCell ref="A113:D113"/>
    <mergeCell ref="A114:D114"/>
    <mergeCell ref="A115:B115"/>
    <mergeCell ref="A131:D131"/>
    <mergeCell ref="A132:D132"/>
    <mergeCell ref="A133:D133"/>
    <mergeCell ref="A134:D134"/>
  </mergeCells>
  <printOptions/>
  <pageMargins bottom="0.3937007874015748" footer="0.0" header="0.0" left="0.7874015748031497" right="0.3937007874015748" top="0.7874015748031497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2017-09-17T23:07:24Z</dcterms:created>
  <dc:creator>Accounts Eyachts</dc:creator>
</cp:coreProperties>
</file>